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CB-VIP\CSFA 2117 SFY22\NOFO Documents to Post\"/>
    </mc:Choice>
  </mc:AlternateContent>
  <bookViews>
    <workbookView xWindow="-120" yWindow="-120" windowWidth="29040" windowHeight="17640" tabRatio="941" firstSheet="3" activeTab="6"/>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Subawards'!$A$1:$J$38</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 i="32" l="1"/>
  <c r="G9" i="32"/>
  <c r="I7" i="20" l="1"/>
  <c r="I18" i="19"/>
  <c r="I17" i="19"/>
  <c r="I16" i="19"/>
  <c r="I15" i="19"/>
  <c r="I14" i="19"/>
  <c r="I13" i="19"/>
  <c r="I12" i="19"/>
  <c r="I11" i="19"/>
  <c r="I10" i="19"/>
  <c r="I9" i="19"/>
  <c r="I8" i="19"/>
  <c r="I7" i="19"/>
  <c r="J8" i="17"/>
  <c r="J7" i="17"/>
  <c r="I7" i="17"/>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H12" i="37"/>
  <c r="B12" i="37"/>
  <c r="E1" i="8" l="1"/>
  <c r="J6" i="24" l="1"/>
  <c r="I24"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H24" i="14" s="1"/>
  <c r="C16" i="1" s="1"/>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<sst xmlns="http://schemas.openxmlformats.org/spreadsheetml/2006/main" count="605" uniqueCount="384">
  <si>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</si>
  <si>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</si>
  <si>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</si>
  <si>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</si>
  <si>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</si>
  <si>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</si>
  <si>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</si>
  <si>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</si>
  <si>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</si>
  <si>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</si>
  <si>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</si>
  <si>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</si>
  <si>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</si>
  <si>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</si>
  <si>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</si>
  <si>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</si>
  <si>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</si>
  <si>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</si>
  <si>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</si>
  <si>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</si>
  <si>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</si>
  <si>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</si>
  <si>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</si>
  <si>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</si>
  <si>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</si>
  <si>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</si>
  <si>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</si>
  <si>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</si>
  <si>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</si>
  <si>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</si>
  <si>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</si>
  <si>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</si>
  <si>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</si>
  <si>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</si>
  <si>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</si>
  <si>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</si>
  <si>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</si>
  <si>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</si>
  <si>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</si>
  <si>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</si>
  <si>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</si>
  <si>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</si>
  <si>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</si>
  <si>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</si>
  <si>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</si>
  <si>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</si>
  <si>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</si>
  <si>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</si>
  <si>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</si>
  <si>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</si>
  <si>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</si>
  <si>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</si>
  <si>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</si>
  <si>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</si>
  <si>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</si>
  <si>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</si>
  <si>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</si>
  <si>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</si>
  <si>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</si>
  <si>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</si>
  <si>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</si>
  <si>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</si>
  <si>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</si>
  <si>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</si>
  <si>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</si>
  <si>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</si>
  <si>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</si>
  <si>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</si>
  <si>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</si>
  <si>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</si>
  <si>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</si>
  <si>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</si>
  <si>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</si>
  <si>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</si>
  <si>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</si>
  <si>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</si>
  <si>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</si>
  <si>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</si>
  <si>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</si>
  <si>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</si>
  <si>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</si>
  <si>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</si>
  <si>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</si>
  <si>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</si>
  <si>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</si>
  <si>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</si>
  <si>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</si>
  <si>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</si>
  <si>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</si>
  <si>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</si>
  <si>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</si>
  <si>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</si>
  <si>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</si>
  <si>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</si>
  <si>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</si>
  <si>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</si>
  <si>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</si>
  <si>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</si>
  <si>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</si>
  <si>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</si>
  <si>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</si>
  <si>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</si>
  <si>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</si>
  <si>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</si>
  <si>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</si>
  <si>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</si>
  <si>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</si>
  <si>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</si>
  <si>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</si>
  <si>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</si>
  <si>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</si>
  <si>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</si>
  <si>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</si>
  <si>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</si>
  <si>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</si>
  <si>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</si>
  <si>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</si>
  <si>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</si>
  <si>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</si>
  <si>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</si>
  <si>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</si>
  <si>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</si>
  <si>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</si>
  <si>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</si>
  <si>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</si>
  <si>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</si>
  <si>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</si>
  <si>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</si>
  <si>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</si>
  <si>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</si>
  <si>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</si>
  <si>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</si>
  <si>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</si>
  <si>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</si>
  <si>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</si>
  <si>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</si>
  <si>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</si>
  <si>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</si>
  <si>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</si>
  <si>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</si>
  <si>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</si>
  <si>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</si>
  <si>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</si>
  <si>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</si>
  <si>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</si>
  <si>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</si>
  <si>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</si>
  <si>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</si>
  <si>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</si>
  <si>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</si>
  <si>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</si>
  <si>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</si>
  <si>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</si>
  <si>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</si>
  <si>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</si>
  <si>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</si>
  <si>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</si>
  <si>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</si>
  <si>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</si>
  <si>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</si>
  <si>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</si>
  <si>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</si>
  <si>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</si>
  <si>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</si>
  <si>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</si>
  <si>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</si>
  <si>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</si>
  <si>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</si>
  <si>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</si>
  <si>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</si>
  <si>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</si>
  <si>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</si>
  <si>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</si>
  <si>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</si>
  <si>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</si>
  <si>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</si>
  <si>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</si>
  <si>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</si>
  <si>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</si>
  <si>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</si>
  <si>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</si>
  <si>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</si>
  <si>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</si>
  <si>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</si>
  <si>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</si>
  <si>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</si>
  <si>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</si>
  <si>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</si>
  <si>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</si>
  <si>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</si>
  <si>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</si>
  <si>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</si>
  <si>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</si>
  <si>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</si>
  <si>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</si>
  <si>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</si>
  <si>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</si>
  <si>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</si>
  <si>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</si>
  <si>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</si>
  <si>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</si>
  <si>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</si>
  <si>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</si>
  <si>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</si>
  <si>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</si>
  <si>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</si>
  <si>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</si>
  <si>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</si>
  <si>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</si>
  <si>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</si>
  <si>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</si>
  <si>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</si>
  <si>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</si>
  <si>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</si>
  <si>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</si>
  <si>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</si>
  <si>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</si>
  <si>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</si>
  <si>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</si>
  <si>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</si>
  <si>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</si>
  <si>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</si>
  <si>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</si>
  <si>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</si>
  <si>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</si>
  <si>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</si>
  <si>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</si>
  <si>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</si>
  <si>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</si>
  <si>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</si>
  <si>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</si>
  <si>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</si>
  <si>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</si>
  <si>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</si>
  <si>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</si>
  <si>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</si>
  <si>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</si>
  <si>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</si>
  <si>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</si>
  <si>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</si>
  <si>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</si>
  <si>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</si>
  <si>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</si>
  <si>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</si>
  <si>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</si>
  <si>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</si>
  <si>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</si>
  <si>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</si>
  <si>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</si>
  <si>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</si>
  <si>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</si>
  <si>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</si>
  <si>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</si>
  <si>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</si>
  <si>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</si>
  <si>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</si>
  <si>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</si>
  <si>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</si>
  <si>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</si>
  <si>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</si>
  <si>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</si>
  <si>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</si>
  <si>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</si>
  <si>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</si>
  <si>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</si>
  <si>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</si>
  <si>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</si>
  <si>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</si>
  <si>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</si>
  <si>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</si>
  <si>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</si>
  <si>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</si>
  <si>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</si>
  <si>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</si>
  <si>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</si>
  <si>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</si>
  <si>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</si>
  <si>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</si>
  <si>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</si>
  <si>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</si>
  <si>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</si>
  <si>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</si>
  <si>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</si>
  <si>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</si>
  <si>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</si>
  <si>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</si>
  <si>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</si>
  <si>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</si>
  <si>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</si>
  <si>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</si>
  <si>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</si>
  <si>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</si>
  <si>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</si>
  <si>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</si>
  <si>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</si>
  <si>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</si>
  <si>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</si>
  <si>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</si>
  <si>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</si>
  <si>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</si>
  <si>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</si>
  <si>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</si>
  <si>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</si>
  <si>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</si>
  <si>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</si>
  <si>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</si>
  <si>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</si>
  <si>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</si>
  <si>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</si>
  <si>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</si>
  <si>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</si>
  <si>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</si>
  <si>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</si>
  <si>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</si>
  <si>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</si>
  <si>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</si>
  <si>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</si>
  <si>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</si>
  <si>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</si>
  <si>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</si>
  <si>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</si>
  <si>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</si>
  <si>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</si>
  <si>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</si>
  <si>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</si>
  <si>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</si>
  <si>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</si>
  <si>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</si>
  <si>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</si>
  <si>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</si>
  <si>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</si>
  <si>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</si>
  <si>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</si>
  <si>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Federal DHHS</t>
  </si>
  <si>
    <t xml:space="preserve">Total direct costs excluding capital expenditures (buildings, individual items of equipment; alterations and renovations), that portion of each subaward is excess of $25,000 and flow-through funds. </t>
  </si>
  <si>
    <t>Vacant</t>
  </si>
  <si>
    <t xml:space="preserve">Youth Navigator / Case Manager </t>
  </si>
  <si>
    <t>Yearly</t>
  </si>
  <si>
    <t>Therapist</t>
  </si>
  <si>
    <t>Director of Youth Services</t>
  </si>
  <si>
    <t>Administrative Assistant</t>
  </si>
  <si>
    <t>Health insurance
(Please specify)</t>
  </si>
  <si>
    <t>Workers comp
(Please specify)</t>
  </si>
  <si>
    <t>Unemployment
(Please specify)</t>
  </si>
  <si>
    <t>Life insurance
(Please specify)</t>
  </si>
  <si>
    <t xml:space="preserve">All staffing positions listed in the Personnel line will be paid for fringe benefits. Agency's rate for FY18 is 26.27%, breakout is as follows:  
FICA 7.65%, Health Insurance 14.2% , Life Insurance  4.2%, Unemployment Insurance  2.3%   Workers' Comp Insurance  1.7% </t>
  </si>
  <si>
    <t>Therapist travel</t>
  </si>
  <si>
    <t>Chicago</t>
  </si>
  <si>
    <t>miles</t>
  </si>
  <si>
    <t>mileage</t>
  </si>
  <si>
    <t>Not applicable</t>
  </si>
  <si>
    <t>Program and therapy supplies</t>
  </si>
  <si>
    <t xml:space="preserve">Materials for two meetings </t>
  </si>
  <si>
    <t>Office Supplies</t>
  </si>
  <si>
    <t>Food</t>
  </si>
  <si>
    <t>Care of Building and Grounds</t>
  </si>
  <si>
    <t>month</t>
  </si>
  <si>
    <t>Utilities</t>
  </si>
  <si>
    <t>Monthly</t>
  </si>
  <si>
    <t>Space Rental</t>
  </si>
  <si>
    <t>Event</t>
  </si>
  <si>
    <t>Pro-ration</t>
  </si>
  <si>
    <t>Telephone</t>
  </si>
  <si>
    <t>WAN Internet Service</t>
  </si>
  <si>
    <t>Month</t>
  </si>
  <si>
    <t>Pr-ration</t>
  </si>
  <si>
    <t>Federally approved Indirect Cost Rate</t>
  </si>
  <si>
    <r>
      <t>Rate:  14.4</t>
    </r>
    <r>
      <rPr>
        <u/>
        <sz val="9"/>
        <color theme="1"/>
        <rFont val="Times New Roman"/>
        <family val="1"/>
      </rPr>
      <t xml:space="preserve">    %</t>
    </r>
    <r>
      <rPr>
        <sz val="9"/>
        <color theme="1"/>
        <rFont val="Times New Roman"/>
        <family val="1"/>
      </rPr>
      <t xml:space="preserve">  Base: </t>
    </r>
    <r>
      <rPr>
        <u/>
        <sz val="9"/>
        <color theme="1"/>
        <rFont val="Times New Roman"/>
        <family val="1"/>
      </rPr>
      <t>$      33,461</t>
    </r>
  </si>
  <si>
    <r>
      <rPr>
        <b/>
        <sz val="11"/>
        <color theme="1"/>
        <rFont val="Times New Roman"/>
        <family val="1"/>
      </rPr>
      <t>Program and therapy supplies</t>
    </r>
    <r>
      <rPr>
        <sz val="11"/>
        <color theme="1"/>
        <rFont val="Times New Roman"/>
        <family val="1"/>
      </rPr>
      <t xml:space="preserve"> for approx 35 clients at one time. Program and Therapy supplies include items such as folders, workbooks, and art supplies. Based on prior experience, we anticipate costs will be approximately $3.90 per youth x 35 youths = $136.50x 3 cohorts=$410.
</t>
    </r>
    <r>
      <rPr>
        <b/>
        <sz val="11"/>
        <color theme="1"/>
        <rFont val="Times New Roman"/>
        <family val="1"/>
      </rPr>
      <t>Materials for two coalition meetings:</t>
    </r>
    <r>
      <rPr>
        <sz val="11"/>
        <color theme="1"/>
        <rFont val="Times New Roman"/>
        <family val="1"/>
      </rPr>
      <t xml:space="preserve">  Eeasels, paper, markers, printing of materials. Approx $100 per meeting X 2 meetings. Cost based on prior experience holding quarterly coalition meetings.
</t>
    </r>
    <r>
      <rPr>
        <b/>
        <sz val="11"/>
        <color theme="1"/>
        <rFont val="Times New Roman"/>
        <family val="1"/>
      </rPr>
      <t>Office supplies</t>
    </r>
    <r>
      <rPr>
        <sz val="11"/>
        <color theme="1"/>
        <rFont val="Times New Roman"/>
        <family val="1"/>
      </rPr>
      <t xml:space="preserve"> may include pens, paper, notebooks, toner and other similar items. No costs under this budget line will have a per unit cost of more than $100 without specific written preapproval from ICJIA. Based on past experience, we anticipate costs to be $200/month. 
</t>
    </r>
    <r>
      <rPr>
        <b/>
        <sz val="11"/>
        <color theme="1"/>
        <rFont val="Times New Roman"/>
        <family val="1"/>
      </rPr>
      <t xml:space="preserve">Food </t>
    </r>
    <r>
      <rPr>
        <sz val="11"/>
        <color theme="1"/>
        <rFont val="Times New Roman"/>
        <family val="1"/>
      </rPr>
      <t xml:space="preserve">- Food will be served to youth and community members at two block parties, where information about violence prevention services will be provided. Food is necessary as an outreach tool to bring community members to the events. We anticipate 100 community members to attend each event. Food and drink (no alcohol will be served) is anticipated to be $9.00 per person. $9/person x 100 individuals x two events = $1,800. We will comply with the ICJIA food policy. </t>
    </r>
  </si>
  <si>
    <t>Length of time/Quantity</t>
  </si>
  <si>
    <t>_7/1/21 - 6/30/22</t>
  </si>
  <si>
    <t>John Doe</t>
  </si>
  <si>
    <t>Jane Doe</t>
  </si>
  <si>
    <r>
      <rPr>
        <b/>
        <sz val="11"/>
        <color theme="1"/>
        <rFont val="Calibri"/>
        <family val="2"/>
        <scheme val="minor"/>
      </rPr>
      <t>1 FTE Youth Navigator (Case Manager)</t>
    </r>
    <r>
      <rPr>
        <sz val="11"/>
        <color theme="1"/>
        <rFont val="Calibri"/>
        <family val="2"/>
        <scheme val="minor"/>
      </rPr>
      <t xml:space="preserve"> - responsibilities include the development and implementation of Individual Services Plans, guide participants in development of goals and strategies for self-sufficiency; refer participants to resources and referrals. It is anticipated this position will have a February 1 start date.  
</t>
    </r>
    <r>
      <rPr>
        <b/>
        <sz val="11"/>
        <color theme="1"/>
        <rFont val="Calibri"/>
        <family val="2"/>
        <scheme val="minor"/>
      </rPr>
      <t>1 FTE Therapist</t>
    </r>
    <r>
      <rPr>
        <sz val="11"/>
        <color theme="1"/>
        <rFont val="Calibri"/>
        <family val="2"/>
        <scheme val="minor"/>
      </rPr>
      <t xml:space="preserve"> -  responsibilities include the formulation of treatment plans and goals with participants, and responsible for the implementation of the plan; Provides a range of direct individual and group therapy within agency's policies, procedures and practices. 
</t>
    </r>
    <r>
      <rPr>
        <b/>
        <sz val="11"/>
        <color theme="1"/>
        <rFont val="Calibri"/>
        <family val="2"/>
        <scheme val="minor"/>
      </rPr>
      <t>.075 FTE Director</t>
    </r>
    <r>
      <rPr>
        <sz val="11"/>
        <color theme="1"/>
        <rFont val="Calibri"/>
        <family val="2"/>
        <scheme val="minor"/>
      </rPr>
      <t xml:space="preserve"> provides direct supervision of Youth Navigator and Therapist; Responsible for overall programmatic and fiscal reporting. 
</t>
    </r>
    <r>
      <rPr>
        <b/>
        <sz val="11"/>
        <color theme="1"/>
        <rFont val="Calibri"/>
        <family val="2"/>
        <scheme val="minor"/>
      </rPr>
      <t>.125 FTE Administrative Assistant/Secretary</t>
    </r>
    <r>
      <rPr>
        <sz val="11"/>
        <color theme="1"/>
        <rFont val="Calibri"/>
        <family val="2"/>
        <scheme val="minor"/>
      </rPr>
      <t xml:space="preserve"> provides administrative support, approx. 5 hours a week, for Case Manager, Therapist and Director.  </t>
    </r>
  </si>
  <si>
    <t>Local travel for therapist -- approx. 25 miles x 130 trips over the the six month grant period x $.535 per mile (current reimbursement rate) = $1,739.  Mileage reimbursement rate will be adjusted based on current state allowable reimbursement rate at time of service. Travel is necessary to visit clients in their homes or at schools.</t>
  </si>
  <si>
    <r>
      <rPr>
        <b/>
        <sz val="11"/>
        <color theme="1"/>
        <rFont val="Calibri"/>
        <family val="2"/>
        <scheme val="minor"/>
      </rPr>
      <t>Care of Building/Grounds</t>
    </r>
    <r>
      <rPr>
        <sz val="11"/>
        <color theme="1"/>
        <rFont val="Calibri"/>
        <family val="2"/>
        <scheme val="minor"/>
      </rPr>
      <t xml:space="preserve"> expense for maintenance, waste removal, pest control and other expenses at facility where staff will work.  Care of bldg/grnd expense is allocated based on FTE as a share of all staff using the facility or 25%, the monthly expense is $895 per FTE, for six months = $1,343.</t>
    </r>
  </si>
  <si>
    <r>
      <t>Utilities e</t>
    </r>
    <r>
      <rPr>
        <sz val="10"/>
        <color theme="1"/>
        <rFont val="Times New Roman"/>
        <family val="1"/>
      </rPr>
      <t>xpense for gas, electricity, sewer usage at facility where staff will work.  Utilities expense is allocated based on FTE as a share of all staff using the facility =25%.  The monthly utilities expense is $461 $461 x 25% x six months = $692</t>
    </r>
    <r>
      <rPr>
        <b/>
        <sz val="10"/>
        <color theme="1"/>
        <rFont val="Times New Roman"/>
        <family val="1"/>
      </rPr>
      <t>.                                                                                                                                                                                                                                                                                         Space Rental:</t>
    </r>
    <r>
      <rPr>
        <sz val="10"/>
        <color theme="1"/>
        <rFont val="Times New Roman"/>
        <family val="1"/>
      </rPr>
      <t xml:space="preserve"> Youth event and coalition symposium: use of space ($500 per event),  2 events x $500 each charged at 100% =$1,000.</t>
    </r>
  </si>
  <si>
    <r>
      <rPr>
        <b/>
        <sz val="10"/>
        <color theme="1"/>
        <rFont val="Times New Roman"/>
        <family val="1"/>
      </rPr>
      <t>Telephone</t>
    </r>
    <r>
      <rPr>
        <sz val="10"/>
        <color theme="1"/>
        <rFont val="Times New Roman"/>
        <family val="1"/>
      </rPr>
      <t xml:space="preserve"> expense for phone use at facility where staff will work.  Phone expense is allocated based on FTE, the monthly phone expense is $100 per FTE, 2.2 FTE’s are budgeted to this grant; monthly expense is $100 x 2.2 FTE x six months = $1,320.
</t>
    </r>
    <r>
      <rPr>
        <b/>
        <sz val="10"/>
        <color theme="1"/>
        <rFont val="Times New Roman"/>
        <family val="1"/>
      </rPr>
      <t>WAN Internet Services</t>
    </r>
    <r>
      <rPr>
        <sz val="10"/>
        <color theme="1"/>
        <rFont val="Times New Roman"/>
        <family val="1"/>
      </rPr>
      <t xml:space="preserve"> expense for use at facility where staff will work.  WAN expense is $1000 prorated at 25%, based on 2.2 FTE’s are budgeted to this grant as a share of all staff; monthly expense is $1000 x 25% x six months = $1,500.</t>
    </r>
  </si>
  <si>
    <t>Our agency has a  current federally approved rate of 14.4%.  The base includes all Indirect cost covers HR, payroll, accounting, and executive team.</t>
  </si>
  <si>
    <r>
      <t xml:space="preserve">CSFA Short Description: </t>
    </r>
    <r>
      <rPr>
        <sz val="9"/>
        <color theme="1"/>
        <rFont val="Times New Roman"/>
        <family val="1"/>
      </rPr>
      <t>Community-Based Intervention and Prevention</t>
    </r>
  </si>
  <si>
    <r>
      <t xml:space="preserve">NOFO ID: </t>
    </r>
    <r>
      <rPr>
        <sz val="9"/>
        <color theme="1"/>
        <rFont val="Times New Roman"/>
        <family val="1"/>
      </rPr>
      <t>2117-1996</t>
    </r>
  </si>
  <si>
    <r>
      <t xml:space="preserve">State Fiscal Year(s): </t>
    </r>
    <r>
      <rPr>
        <sz val="9"/>
        <color theme="1"/>
        <rFont val="Times New Roman"/>
        <family val="1"/>
      </rPr>
      <t>SFY2022</t>
    </r>
  </si>
  <si>
    <r>
      <t xml:space="preserve">Project Period:  </t>
    </r>
    <r>
      <rPr>
        <sz val="9"/>
        <color theme="1"/>
        <rFont val="Times New Roman"/>
        <family val="1"/>
      </rPr>
      <t>January 1-June 30, 2022</t>
    </r>
  </si>
  <si>
    <r>
      <t xml:space="preserve">CFSA Number: </t>
    </r>
    <r>
      <rPr>
        <sz val="9"/>
        <color theme="1"/>
        <rFont val="Times New Roman"/>
        <family val="1"/>
      </rPr>
      <t>546-00-2117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</si>
</sst>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5">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26" fillId="6" borderId="50" xfId="0" applyFont="1" applyFill="1" applyBorder="1" applyAlignment="1" applyProtection="1">
      <alignment horizontal="left" vertical="top" wrapText="1"/>
      <protection locked="0"/>
    </xf>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6" fillId="6" borderId="54" xfId="0" applyFont="1" applyFill="1" applyBorder="1" applyAlignment="1" applyProtection="1">
      <alignment horizontal="left" vertical="top"/>
      <protection locked="0"/>
    </xf>
    <xf numFmtId="0" fontId="28" fillId="6" borderId="50" xfId="0" applyFont="1" applyFill="1" applyBorder="1" applyAlignment="1" applyProtection="1">
      <alignment horizontal="center" vertical="top" wrapText="1"/>
      <protection locked="0"/>
    </xf>
    <xf numFmtId="10" fontId="28" fillId="6" borderId="55" xfId="5" applyNumberFormat="1"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0" fillId="6" borderId="0" xfId="0" applyFill="1" applyBorder="1" applyAlignment="1">
      <alignment vertical="top" wrapText="1"/>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A3" sqref="A3:B3"/>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72" t="s">
        <v>0</v>
      </c>
      <c r="B1" s="473"/>
      <c r="C1" s="474" t="s">
        <v>229</v>
      </c>
      <c r="D1" s="474"/>
      <c r="E1" s="465" t="s">
        <v>250</v>
      </c>
      <c r="F1" s="466"/>
    </row>
    <row r="2" spans="1:7" ht="18" customHeight="1" thickTop="1" thickBot="1" x14ac:dyDescent="0.3">
      <c r="A2" s="362" t="s">
        <v>266</v>
      </c>
      <c r="B2" s="363"/>
      <c r="C2" s="469" t="s">
        <v>267</v>
      </c>
      <c r="D2" s="470"/>
      <c r="E2" s="186" t="s">
        <v>380</v>
      </c>
      <c r="F2" s="186" t="s">
        <v>268</v>
      </c>
    </row>
    <row r="3" spans="1:7" ht="35.25" customHeight="1" thickTop="1" thickBot="1" x14ac:dyDescent="0.3">
      <c r="A3" s="471" t="s">
        <v>383</v>
      </c>
      <c r="B3" s="471"/>
      <c r="C3" s="471" t="s">
        <v>379</v>
      </c>
      <c r="D3" s="471"/>
      <c r="E3" s="186" t="s">
        <v>381</v>
      </c>
      <c r="F3" s="186" t="s">
        <v>382</v>
      </c>
      <c r="G3" s="154"/>
    </row>
    <row r="4" spans="1:7" ht="27.75" customHeight="1" thickTop="1" thickBot="1" x14ac:dyDescent="0.3">
      <c r="A4" s="447" t="s">
        <v>224</v>
      </c>
      <c r="B4" s="448"/>
      <c r="C4" s="448"/>
      <c r="D4" s="448"/>
      <c r="E4" s="448"/>
      <c r="F4" s="449"/>
      <c r="G4" s="154"/>
    </row>
    <row r="5" spans="1:7" ht="20.25" customHeight="1" thickTop="1" thickBot="1" x14ac:dyDescent="0.3">
      <c r="A5" s="450" t="s">
        <v>202</v>
      </c>
      <c r="B5" s="451"/>
      <c r="C5" s="451"/>
      <c r="D5" s="451"/>
      <c r="E5" s="451"/>
      <c r="F5" s="452"/>
      <c r="G5" s="154"/>
    </row>
    <row r="6" spans="1:7" ht="17.25" customHeight="1" thickTop="1" thickBot="1" x14ac:dyDescent="0.3">
      <c r="A6" s="467" t="s">
        <v>29</v>
      </c>
      <c r="B6" s="468"/>
      <c r="C6" s="155" t="s">
        <v>20</v>
      </c>
      <c r="D6" s="290" t="s">
        <v>21</v>
      </c>
      <c r="E6" s="290" t="s">
        <v>22</v>
      </c>
      <c r="F6" s="291" t="s">
        <v>1</v>
      </c>
    </row>
    <row r="7" spans="1:7" ht="17.25" customHeight="1" thickTop="1" thickBot="1" x14ac:dyDescent="0.3">
      <c r="A7" s="461" t="s">
        <v>167</v>
      </c>
      <c r="B7" s="462"/>
      <c r="C7" s="198">
        <v>67009</v>
      </c>
      <c r="D7" s="292">
        <v>0</v>
      </c>
      <c r="E7" s="292">
        <v>0</v>
      </c>
      <c r="F7" s="293">
        <f>SUM(C7:E7)</f>
        <v>67009</v>
      </c>
    </row>
    <row r="8" spans="1:7" ht="13.5" customHeight="1" thickTop="1" x14ac:dyDescent="0.25">
      <c r="A8" s="453" t="s">
        <v>199</v>
      </c>
      <c r="B8" s="454"/>
      <c r="C8" s="454"/>
      <c r="D8" s="454"/>
      <c r="E8" s="454"/>
      <c r="F8" s="455"/>
    </row>
    <row r="9" spans="1:7" ht="9.75" customHeight="1" thickBot="1" x14ac:dyDescent="0.3">
      <c r="A9" s="456"/>
      <c r="B9" s="457"/>
      <c r="C9" s="457"/>
      <c r="D9" s="457"/>
      <c r="E9" s="457"/>
      <c r="F9" s="458"/>
    </row>
    <row r="10" spans="1:7" ht="26.25" customHeight="1" thickTop="1" thickBot="1" x14ac:dyDescent="0.3">
      <c r="A10" s="463" t="s">
        <v>23</v>
      </c>
      <c r="B10" s="464"/>
      <c r="C10" s="156" t="s">
        <v>20</v>
      </c>
      <c r="D10" s="290" t="s">
        <v>21</v>
      </c>
      <c r="E10" s="290" t="s">
        <v>22</v>
      </c>
      <c r="F10" s="291" t="s">
        <v>1</v>
      </c>
    </row>
    <row r="11" spans="1:7" ht="18.95" customHeight="1" thickTop="1" x14ac:dyDescent="0.25">
      <c r="A11" s="157" t="s">
        <v>319</v>
      </c>
      <c r="B11" s="158"/>
      <c r="C11" s="323">
        <f>'Section C - Budget Summary '!E5</f>
        <v>37381</v>
      </c>
      <c r="D11" s="294">
        <v>0</v>
      </c>
      <c r="E11" s="294">
        <v>0</v>
      </c>
      <c r="F11" s="295">
        <f>SUM(C11:E11)</f>
        <v>37381</v>
      </c>
    </row>
    <row r="12" spans="1:7" ht="18.95" customHeight="1" x14ac:dyDescent="0.25">
      <c r="A12" s="157" t="s">
        <v>320</v>
      </c>
      <c r="B12" s="159"/>
      <c r="C12" s="323">
        <f>'Section C - Budget Summary '!E6</f>
        <v>9820</v>
      </c>
      <c r="D12" s="296">
        <v>0</v>
      </c>
      <c r="E12" s="296">
        <v>0</v>
      </c>
      <c r="F12" s="295">
        <f t="shared" ref="F12:F27" si="0">SUM(C12:E12)</f>
        <v>9820</v>
      </c>
    </row>
    <row r="13" spans="1:7" ht="18.95" customHeight="1" x14ac:dyDescent="0.25">
      <c r="A13" s="157" t="s">
        <v>321</v>
      </c>
      <c r="B13" s="159"/>
      <c r="C13" s="323">
        <f>'Section C - Budget Summary '!E7</f>
        <v>1739</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3610</v>
      </c>
      <c r="D15" s="296">
        <v>0</v>
      </c>
      <c r="E15" s="296">
        <v>0</v>
      </c>
      <c r="F15" s="295">
        <v>0</v>
      </c>
    </row>
    <row r="16" spans="1:7" ht="18.95" customHeight="1" x14ac:dyDescent="0.25">
      <c r="A16" s="157" t="s">
        <v>318</v>
      </c>
      <c r="B16" s="159"/>
      <c r="C16" s="323">
        <f>'Subcontracts and  Subawards'!H24</f>
        <v>1343</v>
      </c>
      <c r="D16" s="296">
        <v>0</v>
      </c>
      <c r="E16" s="296">
        <v>0</v>
      </c>
      <c r="F16" s="295">
        <f t="shared" si="0"/>
        <v>1343</v>
      </c>
    </row>
    <row r="17" spans="1:6" ht="19.350000000000001" customHeight="1" x14ac:dyDescent="0.25">
      <c r="A17" s="157" t="s">
        <v>324</v>
      </c>
      <c r="B17" s="304">
        <v>200.459</v>
      </c>
      <c r="C17" s="323">
        <f>'Rent and Utilities'!H19</f>
        <v>1692</v>
      </c>
      <c r="D17" s="296">
        <v>0</v>
      </c>
      <c r="E17" s="296">
        <v>0</v>
      </c>
      <c r="F17" s="295">
        <f t="shared" si="0"/>
        <v>1692</v>
      </c>
    </row>
    <row r="18" spans="1:6" ht="20.65" customHeight="1" x14ac:dyDescent="0.25">
      <c r="A18" s="157" t="s">
        <v>315</v>
      </c>
      <c r="B18" s="304"/>
      <c r="C18" s="323">
        <f>'Telecommunications '!G19</f>
        <v>2820</v>
      </c>
      <c r="D18" s="296">
        <v>0</v>
      </c>
      <c r="E18" s="296">
        <v>0</v>
      </c>
      <c r="F18" s="295">
        <f t="shared" si="0"/>
        <v>2820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f>SUM(C11:C26)</f>
        <v>58405</v>
      </c>
      <c r="D27" s="296">
        <v>0</v>
      </c>
      <c r="E27" s="297">
        <v>0</v>
      </c>
      <c r="F27" s="295">
        <f t="shared" si="0"/>
        <v>58405</v>
      </c>
    </row>
    <row r="28" spans="1:6" ht="20.65" customHeight="1" x14ac:dyDescent="0.25">
      <c r="A28" s="187" t="s">
        <v>327</v>
      </c>
      <c r="B28" s="188"/>
      <c r="C28" s="311"/>
      <c r="D28" s="298"/>
      <c r="E28" s="298"/>
      <c r="F28" s="295"/>
    </row>
    <row r="29" spans="1:6" ht="26.65" customHeight="1" thickBot="1" x14ac:dyDescent="0.3">
      <c r="A29" s="459" t="s">
        <v>367</v>
      </c>
      <c r="B29" s="460"/>
      <c r="C29" s="325">
        <f>'Section C - Budget Summary '!E20</f>
        <v>8604</v>
      </c>
      <c r="D29" s="299"/>
      <c r="E29" s="299"/>
      <c r="F29" s="300"/>
    </row>
    <row r="30" spans="1:6" ht="26.25" customHeight="1" thickTop="1" thickBot="1" x14ac:dyDescent="0.3">
      <c r="A30" s="445" t="s">
        <v>168</v>
      </c>
      <c r="B30" s="446"/>
      <c r="C30" s="326">
        <f>C29+C27</f>
        <v>67009</v>
      </c>
      <c r="D30" s="301">
        <f t="shared" ref="D30:F30" si="1">D29+D27</f>
        <v>0</v>
      </c>
      <c r="E30" s="301">
        <f t="shared" si="1"/>
        <v>0</v>
      </c>
      <c r="F30" s="302">
        <f t="shared" si="1"/>
        <v>58405</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27"/>
  <sheetViews>
    <sheetView topLeftCell="A7" workbookViewId="0">
      <selection activeCell="A10" sqref="A10:D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9" t="s">
        <v>151</v>
      </c>
      <c r="B2" s="659"/>
      <c r="C2" s="659"/>
      <c r="D2" s="659"/>
      <c r="E2" s="659"/>
      <c r="F2" s="659"/>
      <c r="G2" s="659"/>
      <c r="H2" s="659"/>
      <c r="I2" s="659"/>
      <c r="J2" s="659"/>
    </row>
    <row r="3" spans="1:12" ht="105" customHeight="1" x14ac:dyDescent="0.25">
      <c r="A3" s="675" t="s">
        <v>255</v>
      </c>
      <c r="B3" s="675"/>
      <c r="C3" s="675"/>
      <c r="D3" s="675"/>
      <c r="E3" s="675"/>
      <c r="F3" s="675"/>
      <c r="G3" s="675"/>
      <c r="H3" s="675"/>
      <c r="I3" s="675"/>
      <c r="J3" s="675"/>
      <c r="K3" s="39"/>
      <c r="L3" s="39"/>
    </row>
    <row r="4" spans="1:12" ht="9" customHeight="1" x14ac:dyDescent="0.25">
      <c r="A4" s="39"/>
      <c r="B4" s="39"/>
      <c r="C4" s="39"/>
      <c r="D4" s="39"/>
      <c r="E4" s="39"/>
      <c r="F4" s="39"/>
      <c r="G4" s="39"/>
      <c r="H4" s="39"/>
      <c r="I4" s="39"/>
      <c r="J4" s="39"/>
      <c r="K4" s="39"/>
      <c r="L4" s="39"/>
    </row>
    <row r="5" spans="1:12" ht="25.5" customHeight="1" x14ac:dyDescent="0.25">
      <c r="A5" s="706" t="s">
        <v>5</v>
      </c>
      <c r="B5" s="707"/>
      <c r="C5" s="707"/>
      <c r="D5" s="707"/>
      <c r="E5" s="707" t="s">
        <v>3</v>
      </c>
      <c r="F5" s="710"/>
      <c r="G5" s="711"/>
      <c r="H5" s="706" t="s">
        <v>187</v>
      </c>
      <c r="I5" s="711" t="s">
        <v>188</v>
      </c>
      <c r="J5" s="712" t="s">
        <v>176</v>
      </c>
      <c r="K5" s="39"/>
      <c r="L5" s="39"/>
    </row>
    <row r="6" spans="1:12" ht="48" x14ac:dyDescent="0.25">
      <c r="A6" s="708"/>
      <c r="B6" s="709"/>
      <c r="C6" s="709"/>
      <c r="D6" s="709"/>
      <c r="E6" s="166" t="s">
        <v>48</v>
      </c>
      <c r="F6" s="184" t="s">
        <v>4</v>
      </c>
      <c r="G6" s="148" t="s">
        <v>189</v>
      </c>
      <c r="H6" s="708"/>
      <c r="I6" s="714"/>
      <c r="J6" s="713"/>
      <c r="K6" s="39"/>
      <c r="L6" s="39"/>
    </row>
    <row r="7" spans="1:12" x14ac:dyDescent="0.25">
      <c r="A7" s="715"/>
      <c r="B7" s="716"/>
      <c r="C7" s="716"/>
      <c r="D7" s="716"/>
      <c r="E7" s="214"/>
      <c r="F7" s="282"/>
      <c r="G7" s="239"/>
      <c r="H7" s="241"/>
      <c r="I7" s="242"/>
      <c r="J7" s="235">
        <f>ROUND(E7*F7*G7,0)</f>
        <v>0</v>
      </c>
      <c r="K7" s="39"/>
      <c r="L7" s="39"/>
    </row>
    <row r="8" spans="1:12" x14ac:dyDescent="0.25">
      <c r="A8" s="704"/>
      <c r="B8" s="705"/>
      <c r="C8" s="705"/>
      <c r="D8" s="705"/>
      <c r="E8" s="214"/>
      <c r="F8" s="282"/>
      <c r="G8" s="239"/>
      <c r="H8" s="241"/>
      <c r="I8" s="242"/>
      <c r="J8" s="235">
        <f t="shared" ref="J8:J14" si="0">ROUND(E8*F8*G8,0)</f>
        <v>0</v>
      </c>
      <c r="K8" s="39"/>
      <c r="L8" s="39"/>
    </row>
    <row r="9" spans="1:12" x14ac:dyDescent="0.25">
      <c r="A9" s="704"/>
      <c r="B9" s="705"/>
      <c r="C9" s="705"/>
      <c r="D9" s="705"/>
      <c r="E9" s="214"/>
      <c r="F9" s="282"/>
      <c r="G9" s="239"/>
      <c r="H9" s="241"/>
      <c r="I9" s="242"/>
      <c r="J9" s="235">
        <f t="shared" si="0"/>
        <v>0</v>
      </c>
      <c r="K9" s="39"/>
      <c r="L9" s="39"/>
    </row>
    <row r="10" spans="1:12" x14ac:dyDescent="0.25">
      <c r="A10" s="704"/>
      <c r="B10" s="705"/>
      <c r="C10" s="705"/>
      <c r="D10" s="705"/>
      <c r="E10" s="214"/>
      <c r="F10" s="282"/>
      <c r="G10" s="239"/>
      <c r="H10" s="241"/>
      <c r="I10" s="242"/>
      <c r="J10" s="235">
        <f t="shared" si="0"/>
        <v>0</v>
      </c>
      <c r="K10" s="39"/>
      <c r="L10" s="39"/>
    </row>
    <row r="11" spans="1:12" x14ac:dyDescent="0.25">
      <c r="A11" s="704"/>
      <c r="B11" s="705"/>
      <c r="C11" s="705"/>
      <c r="D11" s="705"/>
      <c r="E11" s="214"/>
      <c r="F11" s="282"/>
      <c r="G11" s="239"/>
      <c r="H11" s="241"/>
      <c r="I11" s="242"/>
      <c r="J11" s="235">
        <f t="shared" si="0"/>
        <v>0</v>
      </c>
      <c r="K11" s="39"/>
      <c r="L11" s="39"/>
    </row>
    <row r="12" spans="1:12" x14ac:dyDescent="0.25">
      <c r="A12" s="704"/>
      <c r="B12" s="705"/>
      <c r="C12" s="705"/>
      <c r="D12" s="705"/>
      <c r="E12" s="214"/>
      <c r="F12" s="282"/>
      <c r="G12" s="239"/>
      <c r="H12" s="241"/>
      <c r="I12" s="242"/>
      <c r="J12" s="235">
        <f t="shared" si="0"/>
        <v>0</v>
      </c>
      <c r="K12" s="39"/>
      <c r="L12" s="39"/>
    </row>
    <row r="13" spans="1:12" ht="15" customHeight="1" x14ac:dyDescent="0.25">
      <c r="A13" s="704"/>
      <c r="B13" s="705"/>
      <c r="C13" s="705"/>
      <c r="D13" s="705"/>
      <c r="E13" s="214"/>
      <c r="F13" s="282"/>
      <c r="G13" s="239"/>
      <c r="H13" s="241"/>
      <c r="I13" s="242"/>
      <c r="J13" s="235">
        <f t="shared" si="0"/>
        <v>0</v>
      </c>
      <c r="K13" s="39"/>
      <c r="L13" s="39"/>
    </row>
    <row r="14" spans="1:12" ht="15.75" thickBot="1" x14ac:dyDescent="0.3">
      <c r="A14" s="718"/>
      <c r="B14" s="719"/>
      <c r="C14" s="719"/>
      <c r="D14" s="719"/>
      <c r="E14" s="234"/>
      <c r="F14" s="283"/>
      <c r="G14" s="240"/>
      <c r="H14" s="243"/>
      <c r="I14" s="244"/>
      <c r="J14" s="238">
        <f t="shared" si="0"/>
        <v>0</v>
      </c>
      <c r="K14" s="57"/>
      <c r="L14" s="117"/>
    </row>
    <row r="15" spans="1:12" ht="15.75" thickTop="1" x14ac:dyDescent="0.25">
      <c r="A15" s="717" t="s">
        <v>177</v>
      </c>
      <c r="B15" s="717"/>
      <c r="C15" s="717"/>
      <c r="D15" s="717"/>
      <c r="E15" s="717"/>
      <c r="F15" s="717"/>
      <c r="G15" s="717"/>
      <c r="H15" s="208">
        <f>ROUND(SUM(H7:H14),0)</f>
        <v>0</v>
      </c>
      <c r="I15" s="208">
        <f>ROUND(SUM(I7:I14),0)</f>
        <v>0</v>
      </c>
      <c r="J15" s="208">
        <f t="shared" ref="J15" si="1">SUM(J7:J14)</f>
        <v>0</v>
      </c>
      <c r="L15" s="64"/>
    </row>
    <row r="16" spans="1:12" x14ac:dyDescent="0.25">
      <c r="A16" s="720"/>
      <c r="B16" s="720"/>
      <c r="C16" s="720"/>
      <c r="D16" s="720"/>
      <c r="G16" s="20"/>
      <c r="H16" s="20"/>
      <c r="I16" s="20"/>
      <c r="J16" s="20"/>
    </row>
    <row r="17" spans="1:10" x14ac:dyDescent="0.25">
      <c r="A17" s="418" t="s">
        <v>262</v>
      </c>
      <c r="E17" s="133"/>
      <c r="F17" s="179"/>
      <c r="G17" s="133"/>
      <c r="H17" s="47"/>
      <c r="I17" s="133"/>
      <c r="J17" s="138"/>
    </row>
    <row r="18" spans="1:10" x14ac:dyDescent="0.25">
      <c r="A18" s="672"/>
      <c r="B18" s="657"/>
      <c r="C18" s="657"/>
      <c r="D18" s="657"/>
      <c r="E18" s="657"/>
      <c r="F18" s="657"/>
      <c r="G18" s="657"/>
      <c r="H18" s="657"/>
      <c r="I18" s="657"/>
      <c r="J18" s="657"/>
    </row>
    <row r="19" spans="1:10" x14ac:dyDescent="0.25">
      <c r="A19" s="657"/>
      <c r="B19" s="657"/>
      <c r="C19" s="657"/>
      <c r="D19" s="657"/>
      <c r="E19" s="657"/>
      <c r="F19" s="657"/>
      <c r="G19" s="657"/>
      <c r="H19" s="657"/>
      <c r="I19" s="657"/>
      <c r="J19" s="657"/>
    </row>
    <row r="20" spans="1:10" x14ac:dyDescent="0.25">
      <c r="A20" s="657"/>
      <c r="B20" s="657"/>
      <c r="C20" s="657"/>
      <c r="D20" s="657"/>
      <c r="E20" s="657"/>
      <c r="F20" s="657"/>
      <c r="G20" s="657"/>
      <c r="H20" s="657"/>
      <c r="I20" s="657"/>
      <c r="J20" s="657"/>
    </row>
    <row r="21" spans="1:10" x14ac:dyDescent="0.25">
      <c r="A21" s="657"/>
      <c r="B21" s="657"/>
      <c r="C21" s="657"/>
      <c r="D21" s="657"/>
      <c r="E21" s="657"/>
      <c r="F21" s="657"/>
      <c r="G21" s="657"/>
      <c r="H21" s="657"/>
      <c r="I21" s="657"/>
      <c r="J21" s="657"/>
    </row>
    <row r="22" spans="1:10" x14ac:dyDescent="0.25">
      <c r="A22" s="657"/>
      <c r="B22" s="657"/>
      <c r="C22" s="657"/>
      <c r="D22" s="657"/>
      <c r="E22" s="657"/>
      <c r="F22" s="657"/>
      <c r="G22" s="657"/>
      <c r="H22" s="657"/>
      <c r="I22" s="657"/>
      <c r="J22" s="657"/>
    </row>
    <row r="23" spans="1:10" x14ac:dyDescent="0.25">
      <c r="A23" s="657"/>
      <c r="B23" s="657"/>
      <c r="C23" s="657"/>
      <c r="D23" s="657"/>
      <c r="E23" s="657"/>
      <c r="F23" s="657"/>
      <c r="G23" s="657"/>
      <c r="H23" s="657"/>
      <c r="I23" s="657"/>
      <c r="J23" s="657"/>
    </row>
    <row r="24" spans="1:10" x14ac:dyDescent="0.25">
      <c r="A24" s="657"/>
      <c r="B24" s="657"/>
      <c r="C24" s="657"/>
      <c r="D24" s="657"/>
      <c r="E24" s="657"/>
      <c r="F24" s="657"/>
      <c r="G24" s="657"/>
      <c r="H24" s="657"/>
      <c r="I24" s="657"/>
      <c r="J24" s="657"/>
    </row>
    <row r="25" spans="1:10" x14ac:dyDescent="0.25">
      <c r="A25" s="657"/>
      <c r="B25" s="657"/>
      <c r="C25" s="657"/>
      <c r="D25" s="657"/>
      <c r="E25" s="657"/>
      <c r="F25" s="657"/>
      <c r="G25" s="657"/>
      <c r="H25" s="657"/>
      <c r="I25" s="657"/>
      <c r="J25" s="657"/>
    </row>
    <row r="26" spans="1:10" x14ac:dyDescent="0.25">
      <c r="A26" s="657"/>
      <c r="B26" s="657"/>
      <c r="C26" s="657"/>
      <c r="D26" s="657"/>
      <c r="E26" s="657"/>
      <c r="F26" s="657"/>
      <c r="G26" s="657"/>
      <c r="H26" s="657"/>
      <c r="I26" s="657"/>
      <c r="J26" s="657"/>
    </row>
    <row r="27" spans="1:10" x14ac:dyDescent="0.25">
      <c r="A27" s="657"/>
      <c r="B27" s="657"/>
      <c r="C27" s="657"/>
      <c r="D27" s="657"/>
      <c r="E27" s="657"/>
      <c r="F27" s="657"/>
      <c r="G27" s="657"/>
      <c r="H27" s="657"/>
      <c r="I27" s="657"/>
      <c r="J27" s="657"/>
    </row>
  </sheetData>
  <sheetProtection insertRows="0"/>
  <mergeCells count="18">
    <mergeCell ref="A7:D7"/>
    <mergeCell ref="A15:G15"/>
    <mergeCell ref="A14:D14"/>
    <mergeCell ref="A16:D16"/>
    <mergeCell ref="A8:D8"/>
    <mergeCell ref="A2:J2"/>
    <mergeCell ref="A3:J3"/>
    <mergeCell ref="A5:D6"/>
    <mergeCell ref="E5:G5"/>
    <mergeCell ref="J5:J6"/>
    <mergeCell ref="I5:I6"/>
    <mergeCell ref="H5:H6"/>
    <mergeCell ref="A9:D9"/>
    <mergeCell ref="A10:D10"/>
    <mergeCell ref="A11:D11"/>
    <mergeCell ref="A12:D12"/>
    <mergeCell ref="A18:J27"/>
    <mergeCell ref="A13:D13"/>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8"/>
  <sheetViews>
    <sheetView zoomScale="110" zoomScaleNormal="110" workbookViewId="0">
      <selection activeCell="H8" sqref="H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9" t="s">
        <v>151</v>
      </c>
      <c r="C2" s="659"/>
      <c r="D2" s="659"/>
      <c r="E2" s="659"/>
      <c r="F2" s="659"/>
      <c r="G2" s="659"/>
      <c r="H2" s="659"/>
      <c r="I2" s="659"/>
      <c r="J2" s="659"/>
      <c r="K2" s="659"/>
    </row>
    <row r="3" spans="1:11" ht="54" customHeight="1" x14ac:dyDescent="0.25">
      <c r="B3" s="675" t="s">
        <v>256</v>
      </c>
      <c r="C3" s="675"/>
      <c r="D3" s="675"/>
      <c r="E3" s="675"/>
      <c r="F3" s="675"/>
      <c r="G3" s="675"/>
      <c r="H3" s="675"/>
      <c r="I3" s="675"/>
      <c r="J3" s="675"/>
      <c r="K3" s="675"/>
    </row>
    <row r="4" spans="1:11" ht="15" customHeight="1" x14ac:dyDescent="0.25">
      <c r="B4" s="666" t="s">
        <v>49</v>
      </c>
      <c r="C4" s="682"/>
      <c r="D4" s="682"/>
      <c r="E4" s="682"/>
      <c r="F4" s="682" t="s">
        <v>30</v>
      </c>
      <c r="G4" s="683"/>
      <c r="H4" s="668"/>
      <c r="I4" s="666" t="s">
        <v>187</v>
      </c>
      <c r="J4" s="668" t="s">
        <v>188</v>
      </c>
      <c r="K4" s="670" t="s">
        <v>176</v>
      </c>
    </row>
    <row r="5" spans="1:11" ht="36" x14ac:dyDescent="0.25">
      <c r="B5" s="696"/>
      <c r="C5" s="686"/>
      <c r="D5" s="686"/>
      <c r="E5" s="686"/>
      <c r="F5" s="401" t="s">
        <v>303</v>
      </c>
      <c r="G5" s="402" t="s">
        <v>4</v>
      </c>
      <c r="H5" s="148" t="s">
        <v>189</v>
      </c>
      <c r="I5" s="696"/>
      <c r="J5" s="698"/>
      <c r="K5" s="701"/>
    </row>
    <row r="6" spans="1:11" x14ac:dyDescent="0.25">
      <c r="B6" s="721" t="s">
        <v>351</v>
      </c>
      <c r="C6" s="722"/>
      <c r="D6" s="722"/>
      <c r="E6" s="722"/>
      <c r="F6" s="433">
        <v>3</v>
      </c>
      <c r="G6" s="284">
        <v>136.5</v>
      </c>
      <c r="H6" s="245">
        <v>1</v>
      </c>
      <c r="I6" s="210">
        <v>410</v>
      </c>
      <c r="J6" s="211">
        <v>0</v>
      </c>
      <c r="K6" s="235">
        <f>ROUND(F6*G6*H6,0)</f>
        <v>410</v>
      </c>
    </row>
    <row r="7" spans="1:11" x14ac:dyDescent="0.25">
      <c r="B7" s="721" t="s">
        <v>352</v>
      </c>
      <c r="C7" s="722"/>
      <c r="D7" s="722"/>
      <c r="E7" s="722"/>
      <c r="F7" s="433">
        <v>2</v>
      </c>
      <c r="G7" s="284">
        <v>100</v>
      </c>
      <c r="H7" s="245">
        <v>1</v>
      </c>
      <c r="I7" s="210">
        <v>200</v>
      </c>
      <c r="J7" s="211">
        <v>0</v>
      </c>
      <c r="K7" s="235">
        <f t="shared" ref="K7:K15" si="0">ROUND(F7*G7*H7,0)</f>
        <v>200</v>
      </c>
    </row>
    <row r="8" spans="1:11" x14ac:dyDescent="0.25">
      <c r="B8" s="721" t="s">
        <v>353</v>
      </c>
      <c r="C8" s="722"/>
      <c r="D8" s="722"/>
      <c r="E8" s="722"/>
      <c r="F8" s="433">
        <v>6</v>
      </c>
      <c r="G8" s="284">
        <v>200</v>
      </c>
      <c r="H8" s="245">
        <v>1</v>
      </c>
      <c r="I8" s="210">
        <v>1200</v>
      </c>
      <c r="J8" s="211">
        <v>0</v>
      </c>
      <c r="K8" s="235">
        <f t="shared" si="0"/>
        <v>1200</v>
      </c>
    </row>
    <row r="9" spans="1:11" x14ac:dyDescent="0.25">
      <c r="B9" s="721" t="s">
        <v>354</v>
      </c>
      <c r="C9" s="722"/>
      <c r="D9" s="722"/>
      <c r="E9" s="722"/>
      <c r="F9" s="433">
        <v>2</v>
      </c>
      <c r="G9" s="284">
        <v>900</v>
      </c>
      <c r="H9" s="245">
        <v>1</v>
      </c>
      <c r="I9" s="210">
        <v>1800</v>
      </c>
      <c r="J9" s="211">
        <v>0</v>
      </c>
      <c r="K9" s="235">
        <f t="shared" si="0"/>
        <v>1800</v>
      </c>
    </row>
    <row r="10" spans="1:11" x14ac:dyDescent="0.25">
      <c r="B10" s="721"/>
      <c r="C10" s="722"/>
      <c r="D10" s="722"/>
      <c r="E10" s="722"/>
      <c r="F10" s="227"/>
      <c r="G10" s="284"/>
      <c r="H10" s="245"/>
      <c r="I10" s="210"/>
      <c r="J10" s="211"/>
      <c r="K10" s="235">
        <f t="shared" si="0"/>
        <v>0</v>
      </c>
    </row>
    <row r="11" spans="1:11" x14ac:dyDescent="0.25">
      <c r="B11" s="721"/>
      <c r="C11" s="722"/>
      <c r="D11" s="722"/>
      <c r="E11" s="722"/>
      <c r="F11" s="227"/>
      <c r="G11" s="284"/>
      <c r="H11" s="245"/>
      <c r="I11" s="210"/>
      <c r="J11" s="211"/>
      <c r="K11" s="235">
        <f t="shared" si="0"/>
        <v>0</v>
      </c>
    </row>
    <row r="12" spans="1:11" x14ac:dyDescent="0.25">
      <c r="B12" s="721"/>
      <c r="C12" s="722"/>
      <c r="D12" s="722"/>
      <c r="E12" s="722"/>
      <c r="F12" s="227"/>
      <c r="G12" s="284"/>
      <c r="H12" s="245"/>
      <c r="I12" s="210"/>
      <c r="J12" s="211"/>
      <c r="K12" s="235">
        <f t="shared" si="0"/>
        <v>0</v>
      </c>
    </row>
    <row r="13" spans="1:11" x14ac:dyDescent="0.25">
      <c r="B13" s="721"/>
      <c r="C13" s="722"/>
      <c r="D13" s="722"/>
      <c r="E13" s="722"/>
      <c r="F13" s="227"/>
      <c r="G13" s="284"/>
      <c r="H13" s="245"/>
      <c r="I13" s="210"/>
      <c r="J13" s="211"/>
      <c r="K13" s="235">
        <f t="shared" si="0"/>
        <v>0</v>
      </c>
    </row>
    <row r="14" spans="1:11" x14ac:dyDescent="0.25">
      <c r="B14" s="721"/>
      <c r="C14" s="722"/>
      <c r="D14" s="722"/>
      <c r="E14" s="722"/>
      <c r="F14" s="227"/>
      <c r="G14" s="284"/>
      <c r="H14" s="245"/>
      <c r="I14" s="210"/>
      <c r="J14" s="211"/>
      <c r="K14" s="235">
        <f t="shared" si="0"/>
        <v>0</v>
      </c>
    </row>
    <row r="15" spans="1:11" ht="15.75" thickBot="1" x14ac:dyDescent="0.3">
      <c r="B15" s="724"/>
      <c r="C15" s="725"/>
      <c r="D15" s="725"/>
      <c r="E15" s="725"/>
      <c r="F15" s="246"/>
      <c r="G15" s="285"/>
      <c r="H15" s="247"/>
      <c r="I15" s="248"/>
      <c r="J15" s="233"/>
      <c r="K15" s="238">
        <f t="shared" si="0"/>
        <v>0</v>
      </c>
    </row>
    <row r="16" spans="1:11" ht="15.75" thickTop="1" x14ac:dyDescent="0.25">
      <c r="A16" s="717" t="s">
        <v>177</v>
      </c>
      <c r="B16" s="717"/>
      <c r="C16" s="717"/>
      <c r="D16" s="717"/>
      <c r="E16" s="717"/>
      <c r="F16" s="717"/>
      <c r="G16" s="717"/>
      <c r="H16" s="717"/>
      <c r="I16" s="208">
        <f>ROUND(SUM(I6:I15),0)</f>
        <v>3610</v>
      </c>
      <c r="J16" s="208">
        <f>ROUND(SUM(J6:J15),0)</f>
        <v>0</v>
      </c>
      <c r="K16" s="208">
        <f t="shared" ref="K16" si="1">SUM(K6:K15)</f>
        <v>3610</v>
      </c>
    </row>
    <row r="17" spans="2:11" x14ac:dyDescent="0.25">
      <c r="H17" s="409"/>
      <c r="I17" s="409"/>
      <c r="J17" s="409"/>
      <c r="K17" s="409"/>
    </row>
    <row r="18" spans="2:11" x14ac:dyDescent="0.25">
      <c r="B18" s="418" t="s">
        <v>263</v>
      </c>
      <c r="H18" s="409"/>
      <c r="I18" s="409"/>
      <c r="J18" s="409"/>
      <c r="K18" s="409"/>
    </row>
    <row r="19" spans="2:11" x14ac:dyDescent="0.25">
      <c r="B19" s="723" t="s">
        <v>368</v>
      </c>
      <c r="C19" s="657"/>
      <c r="D19" s="657"/>
      <c r="E19" s="657"/>
      <c r="F19" s="657"/>
      <c r="G19" s="657"/>
      <c r="H19" s="657"/>
      <c r="I19" s="657"/>
      <c r="J19" s="657"/>
      <c r="K19" s="657"/>
    </row>
    <row r="20" spans="2:11" x14ac:dyDescent="0.25">
      <c r="B20" s="657"/>
      <c r="C20" s="657"/>
      <c r="D20" s="657"/>
      <c r="E20" s="657"/>
      <c r="F20" s="657"/>
      <c r="G20" s="657"/>
      <c r="H20" s="657"/>
      <c r="I20" s="657"/>
      <c r="J20" s="657"/>
      <c r="K20" s="657"/>
    </row>
    <row r="21" spans="2:11" x14ac:dyDescent="0.25">
      <c r="B21" s="657"/>
      <c r="C21" s="657"/>
      <c r="D21" s="657"/>
      <c r="E21" s="657"/>
      <c r="F21" s="657"/>
      <c r="G21" s="657"/>
      <c r="H21" s="657"/>
      <c r="I21" s="657"/>
      <c r="J21" s="657"/>
      <c r="K21" s="657"/>
    </row>
    <row r="22" spans="2:11" x14ac:dyDescent="0.25">
      <c r="B22" s="657"/>
      <c r="C22" s="657"/>
      <c r="D22" s="657"/>
      <c r="E22" s="657"/>
      <c r="F22" s="657"/>
      <c r="G22" s="657"/>
      <c r="H22" s="657"/>
      <c r="I22" s="657"/>
      <c r="J22" s="657"/>
      <c r="K22" s="657"/>
    </row>
    <row r="23" spans="2:11" x14ac:dyDescent="0.25">
      <c r="B23" s="657"/>
      <c r="C23" s="657"/>
      <c r="D23" s="657"/>
      <c r="E23" s="657"/>
      <c r="F23" s="657"/>
      <c r="G23" s="657"/>
      <c r="H23" s="657"/>
      <c r="I23" s="657"/>
      <c r="J23" s="657"/>
      <c r="K23" s="657"/>
    </row>
    <row r="24" spans="2:11" x14ac:dyDescent="0.25">
      <c r="B24" s="657"/>
      <c r="C24" s="657"/>
      <c r="D24" s="657"/>
      <c r="E24" s="657"/>
      <c r="F24" s="657"/>
      <c r="G24" s="657"/>
      <c r="H24" s="657"/>
      <c r="I24" s="657"/>
      <c r="J24" s="657"/>
      <c r="K24" s="657"/>
    </row>
    <row r="25" spans="2:11" x14ac:dyDescent="0.25">
      <c r="B25" s="657"/>
      <c r="C25" s="657"/>
      <c r="D25" s="657"/>
      <c r="E25" s="657"/>
      <c r="F25" s="657"/>
      <c r="G25" s="657"/>
      <c r="H25" s="657"/>
      <c r="I25" s="657"/>
      <c r="J25" s="657"/>
      <c r="K25" s="657"/>
    </row>
    <row r="26" spans="2:11" x14ac:dyDescent="0.25">
      <c r="B26" s="657"/>
      <c r="C26" s="657"/>
      <c r="D26" s="657"/>
      <c r="E26" s="657"/>
      <c r="F26" s="657"/>
      <c r="G26" s="657"/>
      <c r="H26" s="657"/>
      <c r="I26" s="657"/>
      <c r="J26" s="657"/>
      <c r="K26" s="657"/>
    </row>
    <row r="27" spans="2:11" x14ac:dyDescent="0.25">
      <c r="B27" s="657"/>
      <c r="C27" s="657"/>
      <c r="D27" s="657"/>
      <c r="E27" s="657"/>
      <c r="F27" s="657"/>
      <c r="G27" s="657"/>
      <c r="H27" s="657"/>
      <c r="I27" s="657"/>
      <c r="J27" s="657"/>
      <c r="K27" s="657"/>
    </row>
    <row r="28" spans="2:11" x14ac:dyDescent="0.25">
      <c r="B28" s="657"/>
      <c r="C28" s="657"/>
      <c r="D28" s="657"/>
      <c r="E28" s="657"/>
      <c r="F28" s="657"/>
      <c r="G28" s="657"/>
      <c r="H28" s="657"/>
      <c r="I28" s="657"/>
      <c r="J28" s="657"/>
      <c r="K28" s="657"/>
    </row>
  </sheetData>
  <sheetProtection insertRows="0"/>
  <mergeCells count="19">
    <mergeCell ref="B6:E6"/>
    <mergeCell ref="B7:E7"/>
    <mergeCell ref="B8:E8"/>
    <mergeCell ref="B2:K2"/>
    <mergeCell ref="B3:K3"/>
    <mergeCell ref="B4:E5"/>
    <mergeCell ref="F4:H4"/>
    <mergeCell ref="K4:K5"/>
    <mergeCell ref="I4:I5"/>
    <mergeCell ref="J4:J5"/>
    <mergeCell ref="B9:E9"/>
    <mergeCell ref="B10:E10"/>
    <mergeCell ref="B11:E11"/>
    <mergeCell ref="B12:E12"/>
    <mergeCell ref="B19:K28"/>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J38"/>
  <sheetViews>
    <sheetView zoomScale="90" zoomScaleNormal="90" workbookViewId="0">
      <selection activeCell="L23" sqref="L23"/>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9" t="s">
        <v>151</v>
      </c>
      <c r="B2" s="659"/>
      <c r="C2" s="659"/>
      <c r="D2" s="659"/>
      <c r="E2" s="659"/>
      <c r="F2" s="659"/>
      <c r="G2" s="659"/>
      <c r="H2" s="659"/>
      <c r="I2" s="659"/>
      <c r="J2" s="659"/>
    </row>
    <row r="3" spans="1:10" ht="66" customHeight="1" x14ac:dyDescent="0.25">
      <c r="A3" s="726" t="s">
        <v>237</v>
      </c>
      <c r="B3" s="726"/>
      <c r="C3" s="726"/>
      <c r="D3" s="726"/>
      <c r="E3" s="726"/>
      <c r="F3" s="726"/>
      <c r="G3" s="726"/>
      <c r="H3" s="726"/>
      <c r="I3" s="726"/>
      <c r="J3" s="726"/>
    </row>
    <row r="4" spans="1:10" ht="13.5" customHeight="1" x14ac:dyDescent="0.25">
      <c r="A4" s="727" t="s">
        <v>155</v>
      </c>
      <c r="B4" s="727"/>
      <c r="C4" s="727"/>
      <c r="D4" s="727"/>
      <c r="E4" s="727"/>
      <c r="F4" s="727"/>
      <c r="G4" s="727"/>
      <c r="H4" s="727"/>
      <c r="I4" s="727"/>
      <c r="J4" s="727"/>
    </row>
    <row r="5" spans="1:10" ht="104.25" customHeight="1" x14ac:dyDescent="0.25">
      <c r="A5" s="728" t="s">
        <v>257</v>
      </c>
      <c r="B5" s="728"/>
      <c r="C5" s="728"/>
      <c r="D5" s="728"/>
      <c r="E5" s="728"/>
      <c r="F5" s="728"/>
      <c r="G5" s="728"/>
      <c r="H5" s="728"/>
      <c r="I5" s="728"/>
      <c r="J5" s="728"/>
    </row>
    <row r="6" spans="1:10" ht="8.25" customHeight="1" x14ac:dyDescent="0.25">
      <c r="A6" s="726"/>
      <c r="B6" s="726"/>
      <c r="C6" s="726"/>
      <c r="D6" s="726"/>
      <c r="E6" s="726"/>
      <c r="F6" s="726"/>
      <c r="G6" s="726"/>
      <c r="H6" s="726"/>
      <c r="I6" s="726"/>
      <c r="J6" s="726"/>
    </row>
    <row r="7" spans="1:10" ht="15" customHeight="1" x14ac:dyDescent="0.25">
      <c r="A7" s="661" t="s">
        <v>60</v>
      </c>
      <c r="B7" s="663"/>
      <c r="C7" s="663"/>
      <c r="D7" s="663" t="s">
        <v>30</v>
      </c>
      <c r="E7" s="663"/>
      <c r="F7" s="663"/>
      <c r="G7" s="665"/>
      <c r="H7" s="666" t="s">
        <v>187</v>
      </c>
      <c r="I7" s="668" t="s">
        <v>188</v>
      </c>
      <c r="J7" s="670" t="s">
        <v>176</v>
      </c>
    </row>
    <row r="8" spans="1:10" ht="53.25" customHeight="1" x14ac:dyDescent="0.25">
      <c r="A8" s="729"/>
      <c r="B8" s="730"/>
      <c r="C8" s="730"/>
      <c r="D8" s="141" t="s">
        <v>181</v>
      </c>
      <c r="E8" s="141" t="s">
        <v>51</v>
      </c>
      <c r="F8" s="141" t="s">
        <v>180</v>
      </c>
      <c r="G8" s="148" t="s">
        <v>189</v>
      </c>
      <c r="H8" s="696"/>
      <c r="I8" s="698"/>
      <c r="J8" s="701"/>
    </row>
    <row r="9" spans="1:10" x14ac:dyDescent="0.25">
      <c r="A9" s="434" t="s">
        <v>355</v>
      </c>
      <c r="B9" s="423"/>
      <c r="C9" s="423"/>
      <c r="D9" s="286">
        <v>895</v>
      </c>
      <c r="E9" s="435" t="s">
        <v>356</v>
      </c>
      <c r="F9" s="435">
        <v>6</v>
      </c>
      <c r="G9" s="436">
        <v>0.25</v>
      </c>
      <c r="H9" s="437">
        <v>1343</v>
      </c>
      <c r="I9" s="420">
        <v>0</v>
      </c>
      <c r="J9" s="253">
        <f>ROUND(D9*F9*G9,0)</f>
        <v>1343</v>
      </c>
    </row>
    <row r="10" spans="1:10" x14ac:dyDescent="0.25">
      <c r="A10" s="704"/>
      <c r="B10" s="705"/>
      <c r="C10" s="705"/>
      <c r="D10" s="286"/>
      <c r="E10" s="249"/>
      <c r="F10" s="249"/>
      <c r="G10" s="251"/>
      <c r="H10" s="420">
        <v>0</v>
      </c>
      <c r="I10" s="420">
        <v>0</v>
      </c>
      <c r="J10" s="253">
        <f t="shared" ref="J10:J23" si="0">ROUND(D10*F10*G10,0)</f>
        <v>0</v>
      </c>
    </row>
    <row r="11" spans="1:10" x14ac:dyDescent="0.25">
      <c r="A11" s="704"/>
      <c r="B11" s="705"/>
      <c r="C11" s="705"/>
      <c r="D11" s="286"/>
      <c r="E11" s="249"/>
      <c r="F11" s="249"/>
      <c r="G11" s="251"/>
      <c r="H11" s="420">
        <v>0</v>
      </c>
      <c r="I11" s="420">
        <v>0</v>
      </c>
      <c r="J11" s="253">
        <f t="shared" si="0"/>
        <v>0</v>
      </c>
    </row>
    <row r="12" spans="1:10" ht="15" customHeight="1" x14ac:dyDescent="0.25">
      <c r="A12" s="704"/>
      <c r="B12" s="705"/>
      <c r="C12" s="705"/>
      <c r="D12" s="286"/>
      <c r="E12" s="249"/>
      <c r="F12" s="249"/>
      <c r="G12" s="251"/>
      <c r="H12" s="420">
        <v>0</v>
      </c>
      <c r="I12" s="420">
        <v>0</v>
      </c>
      <c r="J12" s="253">
        <f t="shared" si="0"/>
        <v>0</v>
      </c>
    </row>
    <row r="13" spans="1:10" ht="15" customHeight="1" x14ac:dyDescent="0.25">
      <c r="A13" s="704"/>
      <c r="B13" s="705"/>
      <c r="C13" s="705"/>
      <c r="D13" s="286"/>
      <c r="E13" s="249"/>
      <c r="F13" s="249"/>
      <c r="G13" s="251"/>
      <c r="H13" s="420">
        <v>0</v>
      </c>
      <c r="I13" s="420">
        <v>0</v>
      </c>
      <c r="J13" s="253">
        <f t="shared" si="0"/>
        <v>0</v>
      </c>
    </row>
    <row r="14" spans="1:10" x14ac:dyDescent="0.25">
      <c r="A14" s="704"/>
      <c r="B14" s="705"/>
      <c r="C14" s="705"/>
      <c r="D14" s="286"/>
      <c r="E14" s="249"/>
      <c r="F14" s="249"/>
      <c r="G14" s="251"/>
      <c r="H14" s="420">
        <v>0</v>
      </c>
      <c r="I14" s="420">
        <v>0</v>
      </c>
      <c r="J14" s="253">
        <f t="shared" si="0"/>
        <v>0</v>
      </c>
    </row>
    <row r="15" spans="1:10" x14ac:dyDescent="0.25">
      <c r="A15" s="704"/>
      <c r="B15" s="705"/>
      <c r="C15" s="705"/>
      <c r="D15" s="286"/>
      <c r="E15" s="249"/>
      <c r="F15" s="249"/>
      <c r="G15" s="251"/>
      <c r="H15" s="420">
        <v>0</v>
      </c>
      <c r="I15" s="420">
        <v>0</v>
      </c>
      <c r="J15" s="253">
        <f t="shared" si="0"/>
        <v>0</v>
      </c>
    </row>
    <row r="16" spans="1:10" x14ac:dyDescent="0.25">
      <c r="A16" s="704"/>
      <c r="B16" s="705"/>
      <c r="C16" s="705"/>
      <c r="D16" s="286"/>
      <c r="E16" s="249"/>
      <c r="F16" s="249"/>
      <c r="G16" s="251"/>
      <c r="H16" s="420">
        <v>0</v>
      </c>
      <c r="I16" s="420">
        <v>0</v>
      </c>
      <c r="J16" s="253">
        <f t="shared" si="0"/>
        <v>0</v>
      </c>
    </row>
    <row r="17" spans="1:10" ht="15" customHeight="1" x14ac:dyDescent="0.25">
      <c r="A17" s="704"/>
      <c r="B17" s="705"/>
      <c r="C17" s="705"/>
      <c r="D17" s="286"/>
      <c r="E17" s="249"/>
      <c r="F17" s="249"/>
      <c r="G17" s="251"/>
      <c r="H17" s="420">
        <v>0</v>
      </c>
      <c r="I17" s="420">
        <v>0</v>
      </c>
      <c r="J17" s="253">
        <f t="shared" si="0"/>
        <v>0</v>
      </c>
    </row>
    <row r="18" spans="1:10" ht="15" customHeight="1" x14ac:dyDescent="0.25">
      <c r="A18" s="704"/>
      <c r="B18" s="705"/>
      <c r="C18" s="705"/>
      <c r="D18" s="286"/>
      <c r="E18" s="249"/>
      <c r="F18" s="249"/>
      <c r="G18" s="251"/>
      <c r="H18" s="420">
        <v>0</v>
      </c>
      <c r="I18" s="420">
        <v>0</v>
      </c>
      <c r="J18" s="253">
        <f t="shared" si="0"/>
        <v>0</v>
      </c>
    </row>
    <row r="19" spans="1:10" x14ac:dyDescent="0.25">
      <c r="A19" s="704"/>
      <c r="B19" s="705"/>
      <c r="C19" s="705"/>
      <c r="D19" s="286"/>
      <c r="E19" s="249"/>
      <c r="F19" s="249"/>
      <c r="G19" s="251"/>
      <c r="H19" s="420">
        <v>0</v>
      </c>
      <c r="I19" s="420">
        <v>0</v>
      </c>
      <c r="J19" s="253">
        <f t="shared" si="0"/>
        <v>0</v>
      </c>
    </row>
    <row r="20" spans="1:10" x14ac:dyDescent="0.25">
      <c r="A20" s="704"/>
      <c r="B20" s="705"/>
      <c r="C20" s="705"/>
      <c r="D20" s="286"/>
      <c r="E20" s="249"/>
      <c r="F20" s="249"/>
      <c r="G20" s="251"/>
      <c r="H20" s="420">
        <v>0</v>
      </c>
      <c r="I20" s="420">
        <v>0</v>
      </c>
      <c r="J20" s="253">
        <f t="shared" si="0"/>
        <v>0</v>
      </c>
    </row>
    <row r="21" spans="1:10" x14ac:dyDescent="0.25">
      <c r="A21" s="704"/>
      <c r="B21" s="705"/>
      <c r="C21" s="705"/>
      <c r="D21" s="286"/>
      <c r="E21" s="249"/>
      <c r="F21" s="249"/>
      <c r="G21" s="251"/>
      <c r="H21" s="420">
        <v>0</v>
      </c>
      <c r="I21" s="420">
        <v>0</v>
      </c>
      <c r="J21" s="253">
        <f t="shared" si="0"/>
        <v>0</v>
      </c>
    </row>
    <row r="22" spans="1:10" ht="15" customHeight="1" x14ac:dyDescent="0.25">
      <c r="A22" s="704"/>
      <c r="B22" s="705"/>
      <c r="C22" s="705"/>
      <c r="D22" s="286"/>
      <c r="E22" s="249"/>
      <c r="F22" s="249"/>
      <c r="G22" s="251"/>
      <c r="H22" s="420">
        <v>0</v>
      </c>
      <c r="I22" s="420">
        <v>0</v>
      </c>
      <c r="J22" s="253">
        <f t="shared" si="0"/>
        <v>0</v>
      </c>
    </row>
    <row r="23" spans="1:10" ht="15" customHeight="1" thickBot="1" x14ac:dyDescent="0.3">
      <c r="A23" s="718"/>
      <c r="B23" s="719"/>
      <c r="C23" s="719"/>
      <c r="D23" s="287"/>
      <c r="E23" s="250"/>
      <c r="F23" s="250"/>
      <c r="G23" s="252"/>
      <c r="H23" s="420">
        <v>0</v>
      </c>
      <c r="I23" s="420">
        <v>0</v>
      </c>
      <c r="J23" s="254">
        <f t="shared" si="0"/>
        <v>0</v>
      </c>
    </row>
    <row r="24" spans="1:10" ht="15.75" thickTop="1" x14ac:dyDescent="0.25">
      <c r="A24" s="717" t="s">
        <v>177</v>
      </c>
      <c r="B24" s="717"/>
      <c r="C24" s="717"/>
      <c r="D24" s="717"/>
      <c r="E24" s="717"/>
      <c r="F24" s="717"/>
      <c r="G24" s="717"/>
      <c r="H24" s="208">
        <f>ROUND(SUM(H9:H23),0)</f>
        <v>1343</v>
      </c>
      <c r="I24" s="208">
        <f>ROUND(SUM(I9:I23),0)</f>
        <v>0</v>
      </c>
      <c r="J24" s="208">
        <f t="shared" ref="J24" si="1">SUM(J9:J23)</f>
        <v>1343</v>
      </c>
    </row>
    <row r="25" spans="1:10" x14ac:dyDescent="0.25">
      <c r="A25" s="143"/>
      <c r="B25" s="143"/>
      <c r="C25" s="143"/>
      <c r="D25" s="142"/>
      <c r="E25" s="135"/>
      <c r="F25" s="135"/>
      <c r="G25" s="140"/>
      <c r="H25" s="49"/>
      <c r="I25" s="49"/>
      <c r="J25" s="49"/>
    </row>
    <row r="26" spans="1:10" x14ac:dyDescent="0.25">
      <c r="A26" s="421" t="s">
        <v>264</v>
      </c>
      <c r="B26" s="132"/>
      <c r="C26" s="132"/>
      <c r="D26" s="132"/>
      <c r="E26" s="132"/>
      <c r="F26" s="132"/>
      <c r="G26" s="132"/>
      <c r="H26" s="132"/>
      <c r="I26" s="132"/>
      <c r="J26" s="132"/>
    </row>
    <row r="27" spans="1:10" x14ac:dyDescent="0.25">
      <c r="A27" s="672" t="s">
        <v>375</v>
      </c>
      <c r="B27" s="657"/>
      <c r="C27" s="657"/>
      <c r="D27" s="657"/>
      <c r="E27" s="657"/>
      <c r="F27" s="657"/>
      <c r="G27" s="657"/>
      <c r="H27" s="657"/>
      <c r="I27" s="657"/>
      <c r="J27" s="657"/>
    </row>
    <row r="28" spans="1:10" ht="18.75" customHeight="1" x14ac:dyDescent="0.25">
      <c r="A28" s="657"/>
      <c r="B28" s="657"/>
      <c r="C28" s="657"/>
      <c r="D28" s="657"/>
      <c r="E28" s="657"/>
      <c r="F28" s="657"/>
      <c r="G28" s="657"/>
      <c r="H28" s="657"/>
      <c r="I28" s="657"/>
      <c r="J28" s="657"/>
    </row>
    <row r="29" spans="1:10" hidden="1" x14ac:dyDescent="0.25">
      <c r="A29" s="657"/>
      <c r="B29" s="657"/>
      <c r="C29" s="657"/>
      <c r="D29" s="657"/>
      <c r="E29" s="657"/>
      <c r="F29" s="657"/>
      <c r="G29" s="657"/>
      <c r="H29" s="657"/>
      <c r="I29" s="657"/>
      <c r="J29" s="657"/>
    </row>
    <row r="30" spans="1:10" hidden="1" x14ac:dyDescent="0.25">
      <c r="A30" s="657"/>
      <c r="B30" s="657"/>
      <c r="C30" s="657"/>
      <c r="D30" s="657"/>
      <c r="E30" s="657"/>
      <c r="F30" s="657"/>
      <c r="G30" s="657"/>
      <c r="H30" s="657"/>
      <c r="I30" s="657"/>
      <c r="J30" s="657"/>
    </row>
    <row r="31" spans="1:10" hidden="1" x14ac:dyDescent="0.25">
      <c r="A31" s="657"/>
      <c r="B31" s="657"/>
      <c r="C31" s="657"/>
      <c r="D31" s="657"/>
      <c r="E31" s="657"/>
      <c r="F31" s="657"/>
      <c r="G31" s="657"/>
      <c r="H31" s="657"/>
      <c r="I31" s="657"/>
      <c r="J31" s="657"/>
    </row>
    <row r="32" spans="1:10" hidden="1" x14ac:dyDescent="0.25">
      <c r="A32" s="657"/>
      <c r="B32" s="657"/>
      <c r="C32" s="657"/>
      <c r="D32" s="657"/>
      <c r="E32" s="657"/>
      <c r="F32" s="657"/>
      <c r="G32" s="657"/>
      <c r="H32" s="657"/>
      <c r="I32" s="657"/>
      <c r="J32" s="657"/>
    </row>
    <row r="33" spans="1:10" hidden="1" x14ac:dyDescent="0.25">
      <c r="A33" s="657"/>
      <c r="B33" s="657"/>
      <c r="C33" s="657"/>
      <c r="D33" s="657"/>
      <c r="E33" s="657"/>
      <c r="F33" s="657"/>
      <c r="G33" s="657"/>
      <c r="H33" s="657"/>
      <c r="I33" s="657"/>
      <c r="J33" s="657"/>
    </row>
    <row r="34" spans="1:10" hidden="1" x14ac:dyDescent="0.25">
      <c r="A34" s="657"/>
      <c r="B34" s="657"/>
      <c r="C34" s="657"/>
      <c r="D34" s="657"/>
      <c r="E34" s="657"/>
      <c r="F34" s="657"/>
      <c r="G34" s="657"/>
      <c r="H34" s="657"/>
      <c r="I34" s="657"/>
      <c r="J34" s="657"/>
    </row>
    <row r="35" spans="1:10" hidden="1" x14ac:dyDescent="0.25">
      <c r="A35" s="657"/>
      <c r="B35" s="657"/>
      <c r="C35" s="657"/>
      <c r="D35" s="657"/>
      <c r="E35" s="657"/>
      <c r="F35" s="657"/>
      <c r="G35" s="657"/>
      <c r="H35" s="657"/>
      <c r="I35" s="657"/>
      <c r="J35" s="657"/>
    </row>
    <row r="36" spans="1:10" hidden="1" x14ac:dyDescent="0.25">
      <c r="A36" s="657"/>
      <c r="B36" s="657"/>
      <c r="C36" s="657"/>
      <c r="D36" s="657"/>
      <c r="E36" s="657"/>
      <c r="F36" s="657"/>
      <c r="G36" s="657"/>
      <c r="H36" s="657"/>
      <c r="I36" s="657"/>
      <c r="J36" s="657"/>
    </row>
    <row r="37" spans="1:10" hidden="1" x14ac:dyDescent="0.25">
      <c r="A37" s="657"/>
      <c r="B37" s="657"/>
      <c r="C37" s="657"/>
      <c r="D37" s="657"/>
      <c r="E37" s="657"/>
      <c r="F37" s="657"/>
      <c r="G37" s="657"/>
      <c r="H37" s="657"/>
      <c r="I37" s="657"/>
      <c r="J37" s="657"/>
    </row>
    <row r="38" spans="1:10" hidden="1" x14ac:dyDescent="0.25">
      <c r="A38" s="657"/>
      <c r="B38" s="657"/>
      <c r="C38" s="657"/>
      <c r="D38" s="657"/>
      <c r="E38" s="657"/>
      <c r="F38" s="657"/>
      <c r="G38" s="657"/>
      <c r="H38" s="657"/>
      <c r="I38" s="657"/>
      <c r="J38" s="657"/>
    </row>
  </sheetData>
  <sheetProtection insertRows="0"/>
  <mergeCells count="26">
    <mergeCell ref="A2:J2"/>
    <mergeCell ref="A3:J3"/>
    <mergeCell ref="A4:J4"/>
    <mergeCell ref="A5:J5"/>
    <mergeCell ref="A10:C10"/>
    <mergeCell ref="A6:J6"/>
    <mergeCell ref="J7:J8"/>
    <mergeCell ref="D7:G7"/>
    <mergeCell ref="A7:C8"/>
    <mergeCell ref="H7:H8"/>
    <mergeCell ref="I7:I8"/>
    <mergeCell ref="A27:J3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9" t="s">
        <v>151</v>
      </c>
      <c r="C1" s="659"/>
      <c r="D1" s="659"/>
      <c r="E1" s="659"/>
      <c r="F1" s="659"/>
      <c r="G1" s="659"/>
      <c r="H1" s="659"/>
    </row>
    <row r="2" spans="2:9" ht="46.5" customHeight="1" x14ac:dyDescent="0.25">
      <c r="B2" s="726" t="s">
        <v>156</v>
      </c>
      <c r="C2" s="726"/>
      <c r="D2" s="726"/>
      <c r="E2" s="726"/>
      <c r="F2" s="726"/>
      <c r="G2" s="726"/>
      <c r="H2" s="726"/>
      <c r="I2" s="726"/>
    </row>
    <row r="3" spans="2:9" ht="16.5" customHeight="1" x14ac:dyDescent="0.25">
      <c r="B3" s="733" t="s">
        <v>52</v>
      </c>
      <c r="C3" s="732" t="s">
        <v>6</v>
      </c>
      <c r="D3" s="732"/>
      <c r="E3" s="732"/>
      <c r="F3" s="732" t="s">
        <v>30</v>
      </c>
      <c r="G3" s="732"/>
      <c r="H3" s="732"/>
      <c r="I3" s="732" t="s">
        <v>36</v>
      </c>
    </row>
    <row r="4" spans="2:9" ht="14.25" customHeight="1" x14ac:dyDescent="0.25">
      <c r="B4" s="733"/>
      <c r="C4" s="732"/>
      <c r="D4" s="732"/>
      <c r="E4" s="732"/>
      <c r="F4" s="40" t="s">
        <v>50</v>
      </c>
      <c r="G4" s="40" t="s">
        <v>51</v>
      </c>
      <c r="H4" s="40" t="s">
        <v>48</v>
      </c>
      <c r="I4" s="732"/>
    </row>
    <row r="5" spans="2:9" x14ac:dyDescent="0.25">
      <c r="B5" s="61"/>
      <c r="C5" s="734"/>
      <c r="D5" s="734"/>
      <c r="E5" s="734"/>
      <c r="I5" s="47">
        <f t="shared" ref="I5:I6" si="0">SUM(I4:I4)</f>
        <v>0</v>
      </c>
    </row>
    <row r="6" spans="2:9" ht="15" customHeight="1" x14ac:dyDescent="0.4">
      <c r="B6" s="42"/>
      <c r="C6" s="735"/>
      <c r="D6" s="735"/>
      <c r="E6" s="735"/>
      <c r="F6" s="43"/>
      <c r="G6" s="43"/>
      <c r="H6" s="43"/>
      <c r="I6" s="69">
        <f t="shared" si="0"/>
        <v>0</v>
      </c>
    </row>
    <row r="7" spans="2:9" x14ac:dyDescent="0.25">
      <c r="B7" s="42"/>
      <c r="C7" s="42"/>
      <c r="D7" s="42"/>
      <c r="E7" s="42"/>
      <c r="F7" s="42"/>
      <c r="G7" s="736" t="s">
        <v>41</v>
      </c>
      <c r="H7" s="736"/>
      <c r="I7" s="47">
        <f>SUM(I6:I6)</f>
        <v>0</v>
      </c>
    </row>
    <row r="8" spans="2:9" x14ac:dyDescent="0.25">
      <c r="B8" s="42"/>
      <c r="C8" s="42"/>
      <c r="D8" s="42"/>
      <c r="E8" s="42"/>
      <c r="F8" s="42"/>
      <c r="G8" s="114"/>
      <c r="H8" s="114"/>
      <c r="I8" s="47"/>
    </row>
    <row r="9" spans="2:9" x14ac:dyDescent="0.25">
      <c r="B9" s="732" t="s">
        <v>53</v>
      </c>
      <c r="C9" s="732" t="s">
        <v>42</v>
      </c>
      <c r="D9" s="737" t="s">
        <v>30</v>
      </c>
      <c r="E9" s="737"/>
      <c r="F9" s="737"/>
      <c r="G9" s="737"/>
      <c r="H9" s="737"/>
      <c r="I9" s="732" t="s">
        <v>36</v>
      </c>
    </row>
    <row r="10" spans="2:9" x14ac:dyDescent="0.25">
      <c r="B10" s="732"/>
      <c r="C10" s="732"/>
      <c r="D10" s="121" t="s">
        <v>43</v>
      </c>
      <c r="E10" s="121" t="s">
        <v>44</v>
      </c>
      <c r="F10" s="121" t="s">
        <v>45</v>
      </c>
      <c r="G10" s="121" t="s">
        <v>46</v>
      </c>
      <c r="H10" s="121" t="s">
        <v>47</v>
      </c>
      <c r="I10" s="732"/>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6" t="s">
        <v>41</v>
      </c>
      <c r="H13" s="736"/>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40" t="s">
        <v>38</v>
      </c>
      <c r="H16" s="740"/>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8"/>
      <c r="C25" s="660"/>
      <c r="D25" s="660"/>
      <c r="E25" s="660"/>
      <c r="F25" s="660"/>
      <c r="G25" s="660"/>
      <c r="H25" s="660"/>
      <c r="I25" s="739"/>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1" t="s">
        <v>174</v>
      </c>
      <c r="H36" s="73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9" t="s">
        <v>151</v>
      </c>
      <c r="B1" s="659"/>
      <c r="C1" s="659"/>
      <c r="D1" s="659"/>
      <c r="E1" s="659"/>
      <c r="F1" s="659"/>
      <c r="G1" s="659"/>
    </row>
    <row r="2" spans="1:7" ht="63" customHeight="1" x14ac:dyDescent="0.25">
      <c r="A2" s="726" t="s">
        <v>161</v>
      </c>
      <c r="B2" s="726"/>
      <c r="C2" s="726"/>
      <c r="D2" s="726"/>
      <c r="E2" s="726"/>
      <c r="F2" s="726"/>
      <c r="G2" s="726"/>
    </row>
    <row r="3" spans="1:7" ht="25.5" customHeight="1" x14ac:dyDescent="0.25">
      <c r="A3" s="741" t="s">
        <v>19</v>
      </c>
      <c r="B3" s="741"/>
      <c r="C3" s="741" t="s">
        <v>56</v>
      </c>
      <c r="D3" s="741"/>
      <c r="E3" s="741"/>
      <c r="F3" s="741"/>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6" t="s">
        <v>41</v>
      </c>
      <c r="F6" s="736"/>
      <c r="G6" s="47">
        <f>SUM(G4:G5)</f>
        <v>0</v>
      </c>
    </row>
    <row r="9" spans="1:7" x14ac:dyDescent="0.25">
      <c r="E9" s="740" t="s">
        <v>38</v>
      </c>
      <c r="F9" s="74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1" t="s">
        <v>59</v>
      </c>
      <c r="F36" s="73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30"/>
  <sheetViews>
    <sheetView zoomScaleNormal="100" workbookViewId="0">
      <selection activeCell="B22" sqref="B22:J27"/>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9" t="s">
        <v>151</v>
      </c>
      <c r="C2" s="659"/>
      <c r="D2" s="659"/>
      <c r="E2" s="659"/>
      <c r="F2" s="659"/>
      <c r="G2" s="659"/>
      <c r="H2" s="659"/>
      <c r="I2" s="659"/>
      <c r="J2" s="659"/>
    </row>
    <row r="3" spans="1:10" ht="67.5" customHeight="1" x14ac:dyDescent="0.2">
      <c r="B3" s="515" t="s">
        <v>157</v>
      </c>
      <c r="C3" s="515"/>
      <c r="D3" s="515"/>
      <c r="E3" s="515"/>
      <c r="F3" s="515"/>
      <c r="G3" s="515"/>
      <c r="H3" s="515"/>
      <c r="I3" s="515"/>
      <c r="J3" s="515"/>
    </row>
    <row r="5" spans="1:10" x14ac:dyDescent="0.2">
      <c r="B5" s="752" t="s">
        <v>60</v>
      </c>
      <c r="C5" s="752"/>
      <c r="D5" s="752" t="s">
        <v>30</v>
      </c>
      <c r="E5" s="752"/>
      <c r="F5" s="752"/>
      <c r="G5" s="752"/>
      <c r="H5" s="666" t="s">
        <v>187</v>
      </c>
      <c r="I5" s="668" t="s">
        <v>188</v>
      </c>
      <c r="J5" s="668" t="s">
        <v>176</v>
      </c>
    </row>
    <row r="6" spans="1:10" x14ac:dyDescent="0.2">
      <c r="B6" s="753"/>
      <c r="C6" s="753"/>
      <c r="D6" s="419" t="s">
        <v>4</v>
      </c>
      <c r="E6" s="419" t="s">
        <v>45</v>
      </c>
      <c r="F6" s="424" t="s">
        <v>369</v>
      </c>
      <c r="G6" s="419" t="s">
        <v>361</v>
      </c>
      <c r="H6" s="667"/>
      <c r="I6" s="669"/>
      <c r="J6" s="669"/>
    </row>
    <row r="7" spans="1:10" ht="15" x14ac:dyDescent="0.2">
      <c r="B7" s="742" t="s">
        <v>357</v>
      </c>
      <c r="C7" s="743"/>
      <c r="D7" s="440">
        <v>461</v>
      </c>
      <c r="E7" s="279" t="s">
        <v>358</v>
      </c>
      <c r="F7" s="435">
        <v>6</v>
      </c>
      <c r="G7" s="441">
        <v>0.25</v>
      </c>
      <c r="H7" s="437">
        <v>692</v>
      </c>
      <c r="I7" s="437">
        <f t="shared" ref="I7" si="0">+K7</f>
        <v>0</v>
      </c>
      <c r="J7" s="411">
        <f>ROUND(D7*F7*G7,0)</f>
        <v>692</v>
      </c>
    </row>
    <row r="8" spans="1:10" ht="15" x14ac:dyDescent="0.2">
      <c r="B8" s="742" t="s">
        <v>359</v>
      </c>
      <c r="C8" s="743"/>
      <c r="D8" s="440">
        <v>500</v>
      </c>
      <c r="E8" s="279" t="s">
        <v>360</v>
      </c>
      <c r="F8" s="435">
        <v>2</v>
      </c>
      <c r="G8" s="441">
        <v>1</v>
      </c>
      <c r="H8" s="437">
        <v>1000</v>
      </c>
      <c r="I8" s="414"/>
      <c r="J8" s="411">
        <f>ROUND(D8*F8*G8,0)</f>
        <v>1000</v>
      </c>
    </row>
    <row r="9" spans="1:10" ht="15" x14ac:dyDescent="0.2">
      <c r="B9" s="742"/>
      <c r="C9" s="743"/>
      <c r="D9" s="440"/>
      <c r="E9" s="279"/>
      <c r="F9" s="435"/>
      <c r="G9" s="441"/>
      <c r="H9" s="437"/>
      <c r="I9" s="414"/>
      <c r="J9" s="411"/>
    </row>
    <row r="10" spans="1:10" ht="15" x14ac:dyDescent="0.2">
      <c r="B10" s="742"/>
      <c r="C10" s="743"/>
      <c r="D10" s="440"/>
      <c r="E10" s="279"/>
      <c r="F10" s="435"/>
      <c r="G10" s="441"/>
      <c r="H10" s="437"/>
      <c r="I10" s="414"/>
      <c r="J10" s="411"/>
    </row>
    <row r="11" spans="1:10" ht="15" x14ac:dyDescent="0.2">
      <c r="B11" s="742"/>
      <c r="C11" s="743"/>
      <c r="D11" s="440"/>
      <c r="E11" s="279"/>
      <c r="F11" s="435"/>
      <c r="G11" s="441"/>
      <c r="H11" s="437"/>
      <c r="I11" s="414"/>
      <c r="J11" s="411"/>
    </row>
    <row r="12" spans="1:10" ht="15" x14ac:dyDescent="0.2">
      <c r="B12" s="742"/>
      <c r="C12" s="743"/>
      <c r="D12" s="440"/>
      <c r="E12" s="279"/>
      <c r="F12" s="435"/>
      <c r="G12" s="441"/>
      <c r="H12" s="437"/>
      <c r="I12" s="414"/>
      <c r="J12" s="411"/>
    </row>
    <row r="13" spans="1:10" ht="15" x14ac:dyDescent="0.2">
      <c r="B13" s="742"/>
      <c r="C13" s="743"/>
      <c r="D13" s="440"/>
      <c r="E13" s="279"/>
      <c r="F13" s="435"/>
      <c r="G13" s="441"/>
      <c r="H13" s="437"/>
      <c r="I13" s="414"/>
      <c r="J13" s="411"/>
    </row>
    <row r="14" spans="1:10" ht="15" x14ac:dyDescent="0.2">
      <c r="B14" s="742"/>
      <c r="C14" s="743"/>
      <c r="D14" s="440"/>
      <c r="E14" s="279"/>
      <c r="F14" s="435"/>
      <c r="G14" s="441"/>
      <c r="H14" s="437"/>
      <c r="I14" s="414"/>
      <c r="J14" s="411"/>
    </row>
    <row r="15" spans="1:10" ht="15" x14ac:dyDescent="0.2">
      <c r="B15" s="742"/>
      <c r="C15" s="743"/>
      <c r="D15" s="440"/>
      <c r="E15" s="279"/>
      <c r="F15" s="435"/>
      <c r="G15" s="441"/>
      <c r="H15" s="437"/>
      <c r="I15" s="414"/>
      <c r="J15" s="411"/>
    </row>
    <row r="16" spans="1:10" ht="15" x14ac:dyDescent="0.2">
      <c r="B16" s="742"/>
      <c r="C16" s="743"/>
      <c r="D16" s="440"/>
      <c r="E16" s="279"/>
      <c r="F16" s="435"/>
      <c r="G16" s="441"/>
      <c r="H16" s="437"/>
      <c r="I16" s="414"/>
      <c r="J16" s="411"/>
    </row>
    <row r="17" spans="2:10" ht="15" x14ac:dyDescent="0.2">
      <c r="B17" s="742"/>
      <c r="C17" s="743"/>
      <c r="D17" s="440"/>
      <c r="E17" s="279"/>
      <c r="F17" s="435"/>
      <c r="G17" s="441"/>
      <c r="H17" s="437"/>
      <c r="I17" s="414"/>
      <c r="J17" s="411"/>
    </row>
    <row r="18" spans="2:10" ht="15.75" thickBot="1" x14ac:dyDescent="0.25">
      <c r="B18" s="742"/>
      <c r="C18" s="743"/>
      <c r="D18" s="440"/>
      <c r="E18" s="279"/>
      <c r="F18" s="435"/>
      <c r="G18" s="441"/>
      <c r="H18" s="437"/>
      <c r="I18" s="416"/>
      <c r="J18" s="412"/>
    </row>
    <row r="19" spans="2:10" ht="14.25" thickTop="1" x14ac:dyDescent="0.25">
      <c r="F19" s="736" t="s">
        <v>305</v>
      </c>
      <c r="G19" s="736"/>
      <c r="H19" s="417">
        <f t="shared" ref="H19:I19" si="1">SUM(H7:H18)</f>
        <v>1692</v>
      </c>
      <c r="I19" s="417">
        <f t="shared" si="1"/>
        <v>0</v>
      </c>
      <c r="J19" s="47">
        <f>SUM(J7:J18)</f>
        <v>1692</v>
      </c>
    </row>
    <row r="21" spans="2:10" x14ac:dyDescent="0.2">
      <c r="B21" s="410" t="s">
        <v>302</v>
      </c>
    </row>
    <row r="22" spans="2:10" x14ac:dyDescent="0.2">
      <c r="B22" s="744" t="s">
        <v>376</v>
      </c>
      <c r="C22" s="745"/>
      <c r="D22" s="745"/>
      <c r="E22" s="745"/>
      <c r="F22" s="745"/>
      <c r="G22" s="745"/>
      <c r="H22" s="745"/>
      <c r="I22" s="745"/>
      <c r="J22" s="746"/>
    </row>
    <row r="23" spans="2:10" x14ac:dyDescent="0.2">
      <c r="B23" s="747"/>
      <c r="C23" s="657"/>
      <c r="D23" s="657"/>
      <c r="E23" s="657"/>
      <c r="F23" s="657"/>
      <c r="G23" s="657"/>
      <c r="H23" s="657"/>
      <c r="I23" s="657"/>
      <c r="J23" s="748"/>
    </row>
    <row r="24" spans="2:10" x14ac:dyDescent="0.2">
      <c r="B24" s="747"/>
      <c r="C24" s="657"/>
      <c r="D24" s="657"/>
      <c r="E24" s="657"/>
      <c r="F24" s="657"/>
      <c r="G24" s="657"/>
      <c r="H24" s="657"/>
      <c r="I24" s="657"/>
      <c r="J24" s="748"/>
    </row>
    <row r="25" spans="2:10" x14ac:dyDescent="0.2">
      <c r="B25" s="747"/>
      <c r="C25" s="657"/>
      <c r="D25" s="657"/>
      <c r="E25" s="657"/>
      <c r="F25" s="657"/>
      <c r="G25" s="657"/>
      <c r="H25" s="657"/>
      <c r="I25" s="657"/>
      <c r="J25" s="748"/>
    </row>
    <row r="26" spans="2:10" x14ac:dyDescent="0.2">
      <c r="B26" s="747"/>
      <c r="C26" s="657"/>
      <c r="D26" s="657"/>
      <c r="E26" s="657"/>
      <c r="F26" s="657"/>
      <c r="G26" s="657"/>
      <c r="H26" s="657"/>
      <c r="I26" s="657"/>
      <c r="J26" s="748"/>
    </row>
    <row r="27" spans="2:10" x14ac:dyDescent="0.2">
      <c r="B27" s="749"/>
      <c r="C27" s="750"/>
      <c r="D27" s="750"/>
      <c r="E27" s="750"/>
      <c r="F27" s="750"/>
      <c r="G27" s="750"/>
      <c r="H27" s="750"/>
      <c r="I27" s="750"/>
      <c r="J27" s="751"/>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 ref="B14:C14"/>
    <mergeCell ref="B15:C15"/>
    <mergeCell ref="B16:C16"/>
    <mergeCell ref="B17:C17"/>
    <mergeCell ref="B18:C18"/>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9" t="s">
        <v>151</v>
      </c>
      <c r="B1" s="659"/>
      <c r="C1" s="659"/>
      <c r="D1" s="659"/>
      <c r="E1" s="659"/>
      <c r="F1" s="659"/>
      <c r="G1" s="659"/>
    </row>
    <row r="2" spans="1:7" ht="53.25" customHeight="1" x14ac:dyDescent="0.25">
      <c r="A2" s="726" t="s">
        <v>158</v>
      </c>
      <c r="B2" s="726"/>
      <c r="C2" s="726"/>
      <c r="D2" s="726"/>
      <c r="E2" s="726"/>
      <c r="F2" s="726"/>
      <c r="G2" s="726"/>
    </row>
    <row r="3" spans="1:7" x14ac:dyDescent="0.25">
      <c r="A3" s="741" t="s">
        <v>19</v>
      </c>
      <c r="B3" s="741"/>
      <c r="C3" s="741" t="s">
        <v>56</v>
      </c>
      <c r="D3" s="741"/>
      <c r="E3" s="741"/>
      <c r="F3" s="741"/>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6" t="s">
        <v>41</v>
      </c>
      <c r="F6" s="736"/>
      <c r="G6" s="47">
        <f>SUM(G4:G5)</f>
        <v>0</v>
      </c>
    </row>
    <row r="8" spans="1:7" ht="17.25" x14ac:dyDescent="0.4">
      <c r="G8" s="69">
        <f>G7</f>
        <v>0</v>
      </c>
    </row>
    <row r="9" spans="1:7" x14ac:dyDescent="0.25">
      <c r="E9" s="740" t="s">
        <v>38</v>
      </c>
      <c r="F9" s="74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1" t="s">
        <v>63</v>
      </c>
      <c r="F35" s="73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26"/>
  <sheetViews>
    <sheetView topLeftCell="A4" zoomScale="80" zoomScaleNormal="80" workbookViewId="0">
      <selection activeCell="E7" sqref="E7"/>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9" t="s">
        <v>151</v>
      </c>
      <c r="B2" s="659"/>
      <c r="C2" s="659"/>
      <c r="D2" s="659"/>
      <c r="E2" s="659"/>
      <c r="F2" s="659"/>
      <c r="G2" s="659"/>
    </row>
    <row r="3" spans="1:9" ht="41.25" customHeight="1" x14ac:dyDescent="0.25">
      <c r="A3" s="515" t="s">
        <v>159</v>
      </c>
      <c r="B3" s="515"/>
      <c r="C3" s="515"/>
      <c r="D3" s="515"/>
      <c r="E3" s="515"/>
      <c r="F3" s="515"/>
      <c r="G3" s="515"/>
    </row>
    <row r="4" spans="1:9" ht="7.5" customHeight="1" x14ac:dyDescent="0.25">
      <c r="A4" s="14"/>
      <c r="B4" s="14"/>
      <c r="C4" s="14"/>
      <c r="D4" s="14"/>
      <c r="E4" s="14"/>
      <c r="F4" s="14"/>
      <c r="G4" s="14"/>
    </row>
    <row r="5" spans="1:9" x14ac:dyDescent="0.25">
      <c r="A5" s="752" t="s">
        <v>60</v>
      </c>
      <c r="B5" s="752"/>
      <c r="C5" s="752" t="s">
        <v>30</v>
      </c>
      <c r="D5" s="752"/>
      <c r="E5" s="752"/>
      <c r="F5" s="752"/>
      <c r="G5" s="666" t="s">
        <v>187</v>
      </c>
      <c r="H5" s="668" t="s">
        <v>188</v>
      </c>
      <c r="I5" s="668" t="s">
        <v>176</v>
      </c>
    </row>
    <row r="6" spans="1:9" x14ac:dyDescent="0.25">
      <c r="A6" s="753"/>
      <c r="B6" s="753"/>
      <c r="C6" s="424" t="s">
        <v>36</v>
      </c>
      <c r="D6" s="419" t="s">
        <v>45</v>
      </c>
      <c r="E6" s="424" t="s">
        <v>35</v>
      </c>
      <c r="F6" s="419" t="s">
        <v>365</v>
      </c>
      <c r="G6" s="667"/>
      <c r="H6" s="669"/>
      <c r="I6" s="669"/>
    </row>
    <row r="7" spans="1:9" x14ac:dyDescent="0.25">
      <c r="A7" s="742" t="s">
        <v>362</v>
      </c>
      <c r="B7" s="743"/>
      <c r="C7" s="442">
        <v>220</v>
      </c>
      <c r="D7" s="439" t="s">
        <v>364</v>
      </c>
      <c r="E7" s="435">
        <v>6</v>
      </c>
      <c r="F7" s="438">
        <v>1</v>
      </c>
      <c r="G7" s="413">
        <v>1320</v>
      </c>
      <c r="H7" s="414">
        <v>0</v>
      </c>
      <c r="I7" s="411">
        <f>ROUND(C7*E7*F7,0)</f>
        <v>1320</v>
      </c>
    </row>
    <row r="8" spans="1:9" x14ac:dyDescent="0.25">
      <c r="A8" s="742" t="s">
        <v>363</v>
      </c>
      <c r="B8" s="743"/>
      <c r="C8" s="442">
        <v>1000</v>
      </c>
      <c r="D8" s="439" t="s">
        <v>364</v>
      </c>
      <c r="E8" s="435">
        <v>6</v>
      </c>
      <c r="F8" s="438">
        <v>0.25</v>
      </c>
      <c r="G8" s="413">
        <v>1500</v>
      </c>
      <c r="H8" s="414">
        <v>0</v>
      </c>
      <c r="I8" s="411">
        <f t="shared" ref="I8:I18" si="0">ROUND(C8*E8*F8,0)</f>
        <v>1500</v>
      </c>
    </row>
    <row r="9" spans="1:9" x14ac:dyDescent="0.25">
      <c r="A9" s="742"/>
      <c r="B9" s="743"/>
      <c r="C9" s="442"/>
      <c r="D9" s="439"/>
      <c r="E9" s="435"/>
      <c r="F9" s="438"/>
      <c r="G9" s="413"/>
      <c r="H9" s="414"/>
      <c r="I9" s="411">
        <f t="shared" si="0"/>
        <v>0</v>
      </c>
    </row>
    <row r="10" spans="1:9" x14ac:dyDescent="0.25">
      <c r="A10" s="742"/>
      <c r="B10" s="743"/>
      <c r="C10" s="442"/>
      <c r="D10" s="439"/>
      <c r="E10" s="435"/>
      <c r="F10" s="438"/>
      <c r="G10" s="413"/>
      <c r="H10" s="414"/>
      <c r="I10" s="411">
        <f t="shared" si="0"/>
        <v>0</v>
      </c>
    </row>
    <row r="11" spans="1:9" x14ac:dyDescent="0.25">
      <c r="A11" s="742"/>
      <c r="B11" s="743"/>
      <c r="C11" s="442"/>
      <c r="D11" s="439"/>
      <c r="E11" s="435"/>
      <c r="F11" s="438"/>
      <c r="G11" s="413"/>
      <c r="H11" s="414"/>
      <c r="I11" s="411">
        <f t="shared" si="0"/>
        <v>0</v>
      </c>
    </row>
    <row r="12" spans="1:9" x14ac:dyDescent="0.25">
      <c r="A12" s="742"/>
      <c r="B12" s="743"/>
      <c r="C12" s="442"/>
      <c r="D12" s="439"/>
      <c r="E12" s="435"/>
      <c r="F12" s="438"/>
      <c r="G12" s="413"/>
      <c r="H12" s="414"/>
      <c r="I12" s="411">
        <f t="shared" si="0"/>
        <v>0</v>
      </c>
    </row>
    <row r="13" spans="1:9" x14ac:dyDescent="0.25">
      <c r="A13" s="742"/>
      <c r="B13" s="743"/>
      <c r="C13" s="442"/>
      <c r="D13" s="439"/>
      <c r="E13" s="435"/>
      <c r="F13" s="438"/>
      <c r="G13" s="413"/>
      <c r="H13" s="414"/>
      <c r="I13" s="411">
        <f t="shared" si="0"/>
        <v>0</v>
      </c>
    </row>
    <row r="14" spans="1:9" x14ac:dyDescent="0.25">
      <c r="A14" s="742"/>
      <c r="B14" s="743"/>
      <c r="C14" s="442"/>
      <c r="D14" s="439"/>
      <c r="E14" s="435"/>
      <c r="F14" s="438"/>
      <c r="G14" s="413"/>
      <c r="H14" s="414"/>
      <c r="I14" s="411">
        <f t="shared" si="0"/>
        <v>0</v>
      </c>
    </row>
    <row r="15" spans="1:9" x14ac:dyDescent="0.25">
      <c r="A15" s="742"/>
      <c r="B15" s="743"/>
      <c r="C15" s="442"/>
      <c r="D15" s="439"/>
      <c r="E15" s="435"/>
      <c r="F15" s="438"/>
      <c r="G15" s="413"/>
      <c r="H15" s="414"/>
      <c r="I15" s="411">
        <f t="shared" si="0"/>
        <v>0</v>
      </c>
    </row>
    <row r="16" spans="1:9" x14ac:dyDescent="0.25">
      <c r="A16" s="742"/>
      <c r="B16" s="743"/>
      <c r="C16" s="442"/>
      <c r="D16" s="439"/>
      <c r="E16" s="435"/>
      <c r="F16" s="438"/>
      <c r="G16" s="413"/>
      <c r="H16" s="414"/>
      <c r="I16" s="411">
        <f t="shared" si="0"/>
        <v>0</v>
      </c>
    </row>
    <row r="17" spans="1:9" x14ac:dyDescent="0.25">
      <c r="A17" s="742"/>
      <c r="B17" s="743"/>
      <c r="C17" s="442"/>
      <c r="D17" s="439"/>
      <c r="E17" s="435"/>
      <c r="F17" s="438"/>
      <c r="G17" s="413"/>
      <c r="H17" s="414"/>
      <c r="I17" s="411">
        <f t="shared" si="0"/>
        <v>0</v>
      </c>
    </row>
    <row r="18" spans="1:9" ht="15.75" thickBot="1" x14ac:dyDescent="0.3">
      <c r="A18" s="742"/>
      <c r="B18" s="743"/>
      <c r="C18" s="442"/>
      <c r="D18" s="439"/>
      <c r="E18" s="435"/>
      <c r="F18" s="438"/>
      <c r="G18" s="415"/>
      <c r="H18" s="416"/>
      <c r="I18" s="412">
        <f t="shared" si="0"/>
        <v>0</v>
      </c>
    </row>
    <row r="19" spans="1:9" ht="15.75" thickTop="1" x14ac:dyDescent="0.25">
      <c r="A19" s="14"/>
      <c r="B19" s="14"/>
      <c r="C19" s="14"/>
      <c r="D19" s="14"/>
      <c r="E19" s="736" t="s">
        <v>305</v>
      </c>
      <c r="F19" s="736"/>
      <c r="G19" s="417">
        <f t="shared" ref="G19:H19" si="1">SUM(G7:G18)</f>
        <v>2820</v>
      </c>
      <c r="H19" s="417">
        <f t="shared" si="1"/>
        <v>0</v>
      </c>
      <c r="I19" s="47">
        <f>SUM(I7:I18)</f>
        <v>2820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4" t="s">
        <v>377</v>
      </c>
      <c r="B22" s="657"/>
      <c r="C22" s="657"/>
      <c r="D22" s="657"/>
      <c r="E22" s="657"/>
      <c r="F22" s="657"/>
      <c r="G22" s="657"/>
      <c r="H22" s="657"/>
      <c r="I22" s="657"/>
    </row>
    <row r="23" spans="1:9" x14ac:dyDescent="0.25">
      <c r="A23" s="747"/>
      <c r="B23" s="657"/>
      <c r="C23" s="657"/>
      <c r="D23" s="657"/>
      <c r="E23" s="657"/>
      <c r="F23" s="657"/>
      <c r="G23" s="657"/>
      <c r="H23" s="657"/>
      <c r="I23" s="657"/>
    </row>
    <row r="24" spans="1:9" x14ac:dyDescent="0.25">
      <c r="A24" s="747"/>
      <c r="B24" s="657"/>
      <c r="C24" s="657"/>
      <c r="D24" s="657"/>
      <c r="E24" s="657"/>
      <c r="F24" s="657"/>
      <c r="G24" s="657"/>
      <c r="H24" s="657"/>
      <c r="I24" s="657"/>
    </row>
    <row r="25" spans="1:9" x14ac:dyDescent="0.25">
      <c r="A25" s="747"/>
      <c r="B25" s="657"/>
      <c r="C25" s="657"/>
      <c r="D25" s="657"/>
      <c r="E25" s="657"/>
      <c r="F25" s="657"/>
      <c r="G25" s="657"/>
      <c r="H25" s="657"/>
      <c r="I25" s="657"/>
    </row>
    <row r="26" spans="1:9" x14ac:dyDescent="0.25">
      <c r="A26" s="747"/>
      <c r="B26" s="657"/>
      <c r="C26" s="657"/>
      <c r="D26" s="657"/>
      <c r="E26" s="657"/>
      <c r="F26" s="657"/>
      <c r="G26" s="657"/>
      <c r="H26" s="657"/>
      <c r="I26" s="657"/>
    </row>
  </sheetData>
  <mergeCells count="21">
    <mergeCell ref="H5:H6"/>
    <mergeCell ref="I5:I6"/>
    <mergeCell ref="A2:G2"/>
    <mergeCell ref="A3:G3"/>
    <mergeCell ref="A5:B6"/>
    <mergeCell ref="C5:F5"/>
    <mergeCell ref="G5:G6"/>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26"/>
  <sheetViews>
    <sheetView zoomScale="70" zoomScaleNormal="70" workbookViewId="0">
      <selection sqref="A1:H20"/>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5" t="str">
        <f>'Fringe Benefits'!B1</f>
        <v xml:space="preserve">Implementing Agency Name: </v>
      </c>
      <c r="B1" s="756"/>
      <c r="C1" s="756"/>
      <c r="D1" s="756"/>
      <c r="E1" s="108"/>
      <c r="F1" s="755" t="str">
        <f>Supplies!J1</f>
        <v xml:space="preserve">Grant #: </v>
      </c>
      <c r="G1" s="756"/>
      <c r="H1" s="756"/>
    </row>
    <row r="2" spans="1:11" ht="24.75" customHeight="1" x14ac:dyDescent="0.25">
      <c r="A2" s="659" t="s">
        <v>151</v>
      </c>
      <c r="B2" s="659"/>
      <c r="C2" s="659"/>
      <c r="D2" s="659"/>
      <c r="E2" s="659"/>
      <c r="F2" s="659"/>
      <c r="G2" s="659"/>
    </row>
    <row r="3" spans="1:11" ht="42" customHeight="1" x14ac:dyDescent="0.25">
      <c r="A3" s="515" t="s">
        <v>160</v>
      </c>
      <c r="B3" s="515"/>
      <c r="C3" s="515"/>
      <c r="D3" s="515"/>
      <c r="E3" s="515"/>
      <c r="F3" s="515"/>
      <c r="G3" s="515"/>
    </row>
    <row r="4" spans="1:11" x14ac:dyDescent="0.25">
      <c r="A4" s="14"/>
      <c r="B4" s="14"/>
      <c r="C4" s="14"/>
      <c r="D4" s="14"/>
      <c r="E4" s="14"/>
      <c r="F4" s="14"/>
      <c r="G4" s="14"/>
    </row>
    <row r="5" spans="1:11" x14ac:dyDescent="0.25">
      <c r="A5" s="752" t="s">
        <v>60</v>
      </c>
      <c r="B5" s="752"/>
      <c r="C5" s="752" t="s">
        <v>30</v>
      </c>
      <c r="D5" s="752"/>
      <c r="E5" s="752"/>
      <c r="F5" s="752"/>
      <c r="G5" s="666" t="s">
        <v>187</v>
      </c>
      <c r="H5" s="668" t="s">
        <v>188</v>
      </c>
      <c r="I5" s="668" t="s">
        <v>176</v>
      </c>
    </row>
    <row r="6" spans="1:11" x14ac:dyDescent="0.25">
      <c r="A6" s="753"/>
      <c r="B6" s="753"/>
      <c r="C6" s="419" t="s">
        <v>46</v>
      </c>
      <c r="D6" s="419" t="s">
        <v>45</v>
      </c>
      <c r="E6" s="419" t="s">
        <v>36</v>
      </c>
      <c r="F6" s="419" t="s">
        <v>35</v>
      </c>
      <c r="G6" s="667"/>
      <c r="H6" s="669"/>
      <c r="I6" s="669"/>
    </row>
    <row r="7" spans="1:11" x14ac:dyDescent="0.25">
      <c r="A7" s="742" t="s">
        <v>350</v>
      </c>
      <c r="B7" s="743"/>
      <c r="C7" s="404"/>
      <c r="D7" s="286"/>
      <c r="E7" s="249"/>
      <c r="F7" s="249"/>
      <c r="G7" s="413">
        <v>0</v>
      </c>
      <c r="H7" s="414">
        <v>0</v>
      </c>
      <c r="I7" s="411">
        <f>ROUND(C7*E7*F7,0)</f>
        <v>0</v>
      </c>
    </row>
    <row r="8" spans="1:11" x14ac:dyDescent="0.25">
      <c r="A8" s="742"/>
      <c r="B8" s="743"/>
      <c r="C8" s="404"/>
      <c r="D8" s="286"/>
      <c r="E8" s="249"/>
      <c r="F8" s="249"/>
      <c r="G8" s="413"/>
      <c r="H8" s="414"/>
      <c r="I8" s="411"/>
    </row>
    <row r="9" spans="1:11" x14ac:dyDescent="0.25">
      <c r="A9" s="742"/>
      <c r="B9" s="743"/>
      <c r="C9" s="404"/>
      <c r="D9" s="286"/>
      <c r="E9" s="249"/>
      <c r="F9" s="249"/>
      <c r="G9" s="413"/>
      <c r="H9" s="414"/>
      <c r="I9" s="411"/>
    </row>
    <row r="10" spans="1:11" x14ac:dyDescent="0.25">
      <c r="A10" s="742"/>
      <c r="B10" s="743"/>
      <c r="C10" s="404"/>
      <c r="D10" s="286"/>
      <c r="E10" s="249"/>
      <c r="F10" s="249"/>
      <c r="G10" s="413"/>
      <c r="H10" s="414"/>
      <c r="I10" s="411"/>
    </row>
    <row r="11" spans="1:11" x14ac:dyDescent="0.25">
      <c r="A11" s="742"/>
      <c r="B11" s="743"/>
      <c r="C11" s="404"/>
      <c r="D11" s="286"/>
      <c r="E11" s="249"/>
      <c r="F11" s="249"/>
      <c r="G11" s="413"/>
      <c r="H11" s="414"/>
      <c r="I11" s="411"/>
    </row>
    <row r="12" spans="1:11" x14ac:dyDescent="0.25">
      <c r="A12" s="742"/>
      <c r="B12" s="743"/>
      <c r="C12" s="404"/>
      <c r="D12" s="286"/>
      <c r="E12" s="249"/>
      <c r="F12" s="249"/>
      <c r="G12" s="413"/>
      <c r="H12" s="414"/>
      <c r="I12" s="411"/>
    </row>
    <row r="13" spans="1:11" ht="19.5" customHeight="1" x14ac:dyDescent="0.25">
      <c r="A13" s="742"/>
      <c r="B13" s="743"/>
      <c r="C13" s="404"/>
      <c r="D13" s="286"/>
      <c r="E13" s="249"/>
      <c r="F13" s="249"/>
      <c r="G13" s="413"/>
      <c r="H13" s="414"/>
      <c r="I13" s="411"/>
    </row>
    <row r="14" spans="1:11" x14ac:dyDescent="0.25">
      <c r="A14" s="742"/>
      <c r="B14" s="743"/>
      <c r="C14" s="404"/>
      <c r="D14" s="286"/>
      <c r="E14" s="249"/>
      <c r="F14" s="249"/>
      <c r="G14" s="413"/>
      <c r="H14" s="414"/>
      <c r="I14" s="411"/>
    </row>
    <row r="15" spans="1:11" x14ac:dyDescent="0.25">
      <c r="A15" s="742"/>
      <c r="B15" s="743"/>
      <c r="C15" s="404"/>
      <c r="D15" s="286"/>
      <c r="E15" s="249"/>
      <c r="F15" s="249"/>
      <c r="G15" s="413"/>
      <c r="H15" s="414"/>
      <c r="I15" s="411"/>
    </row>
    <row r="16" spans="1:11" x14ac:dyDescent="0.25">
      <c r="A16" s="742"/>
      <c r="B16" s="743"/>
      <c r="C16" s="404"/>
      <c r="D16" s="286"/>
      <c r="E16" s="249"/>
      <c r="F16" s="249"/>
      <c r="G16" s="413"/>
      <c r="H16" s="414"/>
      <c r="I16" s="411"/>
      <c r="J16" s="116"/>
      <c r="K16" s="116"/>
    </row>
    <row r="17" spans="1:11" x14ac:dyDescent="0.25">
      <c r="A17" s="742"/>
      <c r="B17" s="743"/>
      <c r="C17" s="404"/>
      <c r="D17" s="286"/>
      <c r="E17" s="249"/>
      <c r="F17" s="249"/>
      <c r="G17" s="413"/>
      <c r="H17" s="414"/>
      <c r="I17" s="411"/>
      <c r="J17" s="116"/>
      <c r="K17" s="116"/>
    </row>
    <row r="18" spans="1:11" ht="15.75" thickBot="1" x14ac:dyDescent="0.3">
      <c r="A18" s="742"/>
      <c r="B18" s="743"/>
      <c r="C18" s="404"/>
      <c r="D18" s="286"/>
      <c r="E18" s="249"/>
      <c r="F18" s="249"/>
      <c r="G18" s="415"/>
      <c r="H18" s="416"/>
      <c r="I18" s="412"/>
    </row>
    <row r="19" spans="1:11" ht="15.75" thickTop="1" x14ac:dyDescent="0.25">
      <c r="A19" s="14"/>
      <c r="B19" s="14"/>
      <c r="C19" s="14"/>
      <c r="D19" s="14"/>
      <c r="E19" s="736" t="s">
        <v>305</v>
      </c>
      <c r="F19" s="736"/>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4"/>
      <c r="B22" s="657"/>
      <c r="C22" s="657"/>
      <c r="D22" s="657"/>
      <c r="E22" s="657"/>
      <c r="F22" s="657"/>
      <c r="G22" s="657"/>
      <c r="H22" s="657"/>
      <c r="I22" s="657"/>
    </row>
    <row r="23" spans="1:11" x14ac:dyDescent="0.25">
      <c r="A23" s="747"/>
      <c r="B23" s="657"/>
      <c r="C23" s="657"/>
      <c r="D23" s="657"/>
      <c r="E23" s="657"/>
      <c r="F23" s="657"/>
      <c r="G23" s="657"/>
      <c r="H23" s="657"/>
      <c r="I23" s="657"/>
    </row>
    <row r="24" spans="1:11" x14ac:dyDescent="0.25">
      <c r="A24" s="747"/>
      <c r="B24" s="657"/>
      <c r="C24" s="657"/>
      <c r="D24" s="657"/>
      <c r="E24" s="657"/>
      <c r="F24" s="657"/>
      <c r="G24" s="657"/>
      <c r="H24" s="657"/>
      <c r="I24" s="657"/>
    </row>
    <row r="25" spans="1:11" x14ac:dyDescent="0.25">
      <c r="A25" s="747"/>
      <c r="B25" s="657"/>
      <c r="C25" s="657"/>
      <c r="D25" s="657"/>
      <c r="E25" s="657"/>
      <c r="F25" s="657"/>
      <c r="G25" s="657"/>
      <c r="H25" s="657"/>
      <c r="I25" s="657"/>
    </row>
    <row r="26" spans="1:11" x14ac:dyDescent="0.25">
      <c r="A26" s="747"/>
      <c r="B26" s="657"/>
      <c r="C26" s="657"/>
      <c r="D26" s="657"/>
      <c r="E26" s="657"/>
      <c r="F26" s="657"/>
      <c r="G26" s="657"/>
      <c r="H26" s="657"/>
      <c r="I26" s="657"/>
    </row>
  </sheetData>
  <mergeCells count="23">
    <mergeCell ref="A15:B15"/>
    <mergeCell ref="A16:B16"/>
    <mergeCell ref="A10:B10"/>
    <mergeCell ref="A11:B11"/>
    <mergeCell ref="A12:B12"/>
    <mergeCell ref="A13:B13"/>
    <mergeCell ref="A14:B14"/>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9" t="s">
        <v>151</v>
      </c>
      <c r="C1" s="659"/>
      <c r="D1" s="659"/>
      <c r="E1" s="659"/>
      <c r="F1" s="659"/>
      <c r="G1" s="659"/>
      <c r="H1" s="659"/>
    </row>
    <row r="2" spans="2:8" ht="54.75" customHeight="1" x14ac:dyDescent="0.25">
      <c r="B2" s="660" t="s">
        <v>153</v>
      </c>
      <c r="C2" s="660"/>
      <c r="D2" s="660"/>
      <c r="E2" s="660"/>
      <c r="F2" s="660"/>
      <c r="G2" s="660"/>
      <c r="H2" s="660"/>
    </row>
    <row r="3" spans="2:8" ht="8.25" customHeight="1" x14ac:dyDescent="0.25">
      <c r="B3" s="14"/>
      <c r="C3" s="14"/>
      <c r="D3" s="14"/>
      <c r="E3" s="14"/>
      <c r="F3" s="14"/>
      <c r="G3" s="14"/>
      <c r="H3" s="14"/>
    </row>
    <row r="4" spans="2:8" x14ac:dyDescent="0.25">
      <c r="B4" s="733" t="s">
        <v>31</v>
      </c>
      <c r="C4" s="733" t="s">
        <v>32</v>
      </c>
      <c r="D4" s="733" t="s">
        <v>30</v>
      </c>
      <c r="E4" s="733"/>
      <c r="F4" s="733"/>
      <c r="G4" s="733"/>
      <c r="H4" s="733" t="s">
        <v>36</v>
      </c>
    </row>
    <row r="5" spans="2:8" ht="24" x14ac:dyDescent="0.25">
      <c r="B5" s="733"/>
      <c r="C5" s="733"/>
      <c r="D5" s="16" t="s">
        <v>33</v>
      </c>
      <c r="E5" s="16" t="s">
        <v>37</v>
      </c>
      <c r="F5" s="109" t="s">
        <v>34</v>
      </c>
      <c r="G5" s="109" t="s">
        <v>35</v>
      </c>
      <c r="H5" s="733"/>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40" t="s">
        <v>38</v>
      </c>
      <c r="G11" s="740"/>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8"/>
      <c r="C21" s="660"/>
      <c r="D21" s="660"/>
      <c r="E21" s="660"/>
      <c r="F21" s="660"/>
      <c r="G21" s="660"/>
      <c r="H21" s="739"/>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7" t="s">
        <v>39</v>
      </c>
      <c r="G25" s="757"/>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8" t="s">
        <v>38</v>
      </c>
      <c r="G30" s="758"/>
      <c r="H30" s="128">
        <v>0</v>
      </c>
    </row>
    <row r="31" spans="2:8" x14ac:dyDescent="0.25">
      <c r="H31" s="50"/>
    </row>
    <row r="32" spans="2:8" x14ac:dyDescent="0.25">
      <c r="H32" s="50"/>
    </row>
    <row r="33" spans="5:8" x14ac:dyDescent="0.25">
      <c r="E33" s="731" t="s">
        <v>64</v>
      </c>
      <c r="F33" s="731"/>
      <c r="G33" s="73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topLeftCell="A4" zoomScale="115" zoomScaleNormal="115" workbookViewId="0">
      <selection activeCell="O17" sqref="O1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506" t="s">
        <v>169</v>
      </c>
      <c r="C1" s="506"/>
      <c r="D1" s="506"/>
      <c r="E1" s="506"/>
      <c r="F1" s="506"/>
      <c r="G1" s="506"/>
      <c r="H1" s="506"/>
    </row>
    <row r="2" spans="2:24" ht="13.5" customHeight="1" x14ac:dyDescent="0.2">
      <c r="B2" s="63"/>
      <c r="C2" s="509" t="s">
        <v>172</v>
      </c>
      <c r="D2" s="509"/>
      <c r="E2" s="509"/>
      <c r="F2" s="509"/>
      <c r="G2" s="509"/>
      <c r="H2" s="509"/>
      <c r="I2" s="509"/>
      <c r="J2" s="509"/>
      <c r="K2" s="509"/>
    </row>
    <row r="3" spans="2:24" ht="6.75" customHeight="1" x14ac:dyDescent="0.2">
      <c r="B3" s="63"/>
      <c r="C3" s="63"/>
      <c r="D3" s="63"/>
      <c r="E3" s="63"/>
      <c r="F3" s="63"/>
      <c r="G3" s="63"/>
      <c r="H3" s="63"/>
      <c r="I3" s="63"/>
      <c r="J3" s="63"/>
      <c r="K3" s="63"/>
    </row>
    <row r="4" spans="2:24" ht="45.75" customHeight="1" x14ac:dyDescent="0.2">
      <c r="B4" s="84" t="s">
        <v>77</v>
      </c>
      <c r="C4" s="85"/>
      <c r="D4" s="85"/>
      <c r="E4" s="510" t="s">
        <v>137</v>
      </c>
      <c r="F4" s="510"/>
      <c r="G4" s="510"/>
      <c r="H4" s="510"/>
      <c r="I4" s="510"/>
      <c r="J4" s="510"/>
      <c r="K4" s="511"/>
      <c r="L4" s="14"/>
    </row>
    <row r="5" spans="2:24" ht="15" customHeight="1" x14ac:dyDescent="0.2">
      <c r="B5" s="86"/>
      <c r="C5" s="87"/>
      <c r="D5" s="87"/>
      <c r="E5" s="507" t="s">
        <v>85</v>
      </c>
      <c r="F5" s="507"/>
      <c r="G5" s="507"/>
      <c r="H5" s="507"/>
      <c r="I5" s="507"/>
      <c r="J5" s="507"/>
      <c r="K5" s="508"/>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500" t="s">
        <v>139</v>
      </c>
      <c r="C7" s="500"/>
      <c r="D7" s="500"/>
      <c r="E7" s="500"/>
      <c r="F7" s="500"/>
      <c r="G7" s="500"/>
      <c r="H7" s="500"/>
      <c r="I7" s="500"/>
      <c r="J7" s="500"/>
      <c r="K7" s="500"/>
      <c r="L7" s="14"/>
      <c r="N7" s="14"/>
      <c r="O7" s="475"/>
      <c r="P7" s="475"/>
      <c r="Q7" s="475"/>
      <c r="R7" s="475"/>
      <c r="S7" s="475"/>
      <c r="T7" s="475"/>
      <c r="U7" s="475"/>
      <c r="V7" s="475"/>
      <c r="W7" s="475"/>
      <c r="X7" s="475"/>
    </row>
    <row r="8" spans="2:24" ht="18" customHeight="1" x14ac:dyDescent="0.2">
      <c r="B8" s="63"/>
      <c r="C8" s="90" t="s">
        <v>89</v>
      </c>
      <c r="D8" s="500" t="s">
        <v>170</v>
      </c>
      <c r="E8" s="500"/>
      <c r="F8" s="500"/>
      <c r="G8" s="500"/>
      <c r="H8" s="500"/>
      <c r="I8" s="500"/>
      <c r="J8" s="500"/>
      <c r="K8" s="500"/>
      <c r="L8" s="14"/>
      <c r="N8" s="60"/>
      <c r="O8" s="512"/>
      <c r="P8" s="512"/>
      <c r="Q8" s="512"/>
      <c r="R8" s="512"/>
      <c r="S8" s="512"/>
      <c r="T8" s="512"/>
      <c r="U8" s="512"/>
      <c r="V8" s="512"/>
      <c r="W8" s="512"/>
      <c r="X8" s="512"/>
    </row>
    <row r="9" spans="2:24" ht="17.25" customHeight="1" x14ac:dyDescent="0.2">
      <c r="B9" s="63"/>
      <c r="C9" s="90" t="s">
        <v>90</v>
      </c>
      <c r="D9" s="500" t="s">
        <v>92</v>
      </c>
      <c r="E9" s="500"/>
      <c r="F9" s="500"/>
      <c r="G9" s="500"/>
      <c r="H9" s="500"/>
      <c r="I9" s="500"/>
      <c r="J9" s="500"/>
      <c r="K9" s="500"/>
      <c r="L9" s="14"/>
      <c r="N9" s="70"/>
      <c r="O9" s="515"/>
      <c r="P9" s="515"/>
      <c r="Q9" s="515"/>
      <c r="R9" s="515"/>
      <c r="S9" s="515"/>
      <c r="T9" s="515"/>
      <c r="U9" s="515"/>
      <c r="V9" s="515"/>
      <c r="W9" s="515"/>
      <c r="X9" s="515"/>
    </row>
    <row r="10" spans="2:24" ht="14.25" customHeight="1" x14ac:dyDescent="0.2">
      <c r="B10" s="89"/>
      <c r="C10" s="90" t="s">
        <v>91</v>
      </c>
      <c r="D10" s="501" t="s">
        <v>164</v>
      </c>
      <c r="E10" s="501"/>
      <c r="F10" s="501"/>
      <c r="G10" s="501"/>
      <c r="H10" s="501"/>
      <c r="I10" s="501"/>
      <c r="J10" s="501"/>
      <c r="K10" s="501"/>
      <c r="L10" s="14"/>
      <c r="N10" s="520"/>
      <c r="O10" s="520"/>
      <c r="P10" s="520"/>
      <c r="Q10" s="520"/>
      <c r="R10" s="520"/>
      <c r="S10" s="520"/>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510" t="s">
        <v>94</v>
      </c>
      <c r="F12" s="510"/>
      <c r="G12" s="510"/>
      <c r="H12" s="510"/>
      <c r="I12" s="510"/>
      <c r="J12" s="510"/>
      <c r="K12" s="511"/>
      <c r="L12" s="14"/>
    </row>
    <row r="13" spans="2:24" ht="13.5" customHeight="1" x14ac:dyDescent="0.2">
      <c r="B13" s="93"/>
      <c r="C13" s="94"/>
      <c r="D13" s="89"/>
      <c r="E13" s="513" t="s">
        <v>84</v>
      </c>
      <c r="F13" s="513"/>
      <c r="G13" s="513"/>
      <c r="H13" s="513"/>
      <c r="I13" s="513"/>
      <c r="J13" s="513"/>
      <c r="K13" s="514"/>
      <c r="L13" s="14"/>
    </row>
    <row r="14" spans="2:24" ht="48.75" customHeight="1" x14ac:dyDescent="0.2">
      <c r="B14" s="95" t="s">
        <v>79</v>
      </c>
      <c r="C14" s="89"/>
      <c r="D14" s="89"/>
      <c r="E14" s="516" t="s">
        <v>140</v>
      </c>
      <c r="F14" s="516"/>
      <c r="G14" s="516"/>
      <c r="H14" s="516"/>
      <c r="I14" s="516"/>
      <c r="J14" s="516"/>
      <c r="K14" s="517"/>
      <c r="L14" s="14"/>
    </row>
    <row r="15" spans="2:24" ht="18" customHeight="1" x14ac:dyDescent="0.2">
      <c r="B15" s="96"/>
      <c r="C15" s="87"/>
      <c r="D15" s="87"/>
      <c r="E15" s="507" t="s">
        <v>88</v>
      </c>
      <c r="F15" s="518"/>
      <c r="G15" s="518"/>
      <c r="H15" s="518"/>
      <c r="I15" s="518"/>
      <c r="J15" s="518"/>
      <c r="K15" s="519"/>
      <c r="L15" s="14"/>
      <c r="O15" s="520"/>
      <c r="P15" s="520"/>
      <c r="Q15" s="520"/>
      <c r="R15" s="520"/>
      <c r="S15" s="520"/>
      <c r="T15" s="520"/>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510" t="s">
        <v>171</v>
      </c>
      <c r="F17" s="510"/>
      <c r="G17" s="510"/>
      <c r="H17" s="510"/>
      <c r="I17" s="510"/>
      <c r="J17" s="510"/>
      <c r="K17" s="511"/>
      <c r="L17" s="14"/>
    </row>
    <row r="18" spans="2:12" ht="27" customHeight="1" x14ac:dyDescent="0.2">
      <c r="B18" s="96"/>
      <c r="C18" s="87"/>
      <c r="D18" s="87"/>
      <c r="E18" s="507" t="s">
        <v>93</v>
      </c>
      <c r="F18" s="507"/>
      <c r="G18" s="507"/>
      <c r="H18" s="507"/>
      <c r="I18" s="507"/>
      <c r="J18" s="507"/>
      <c r="K18" s="508"/>
    </row>
    <row r="19" spans="2:12" ht="6" customHeight="1" x14ac:dyDescent="0.2">
      <c r="B19" s="63"/>
      <c r="C19" s="63"/>
      <c r="D19" s="63"/>
      <c r="E19" s="63"/>
      <c r="F19" s="63"/>
      <c r="G19" s="63"/>
      <c r="H19" s="63"/>
      <c r="I19" s="63"/>
      <c r="J19" s="63"/>
      <c r="K19" s="63"/>
    </row>
    <row r="20" spans="2:12" x14ac:dyDescent="0.2">
      <c r="B20" s="482" t="s">
        <v>82</v>
      </c>
      <c r="C20" s="485"/>
      <c r="D20" s="85"/>
      <c r="E20" s="97" t="s">
        <v>87</v>
      </c>
      <c r="F20" s="85"/>
      <c r="G20" s="85"/>
      <c r="H20" s="85"/>
      <c r="I20" s="85"/>
      <c r="J20" s="85"/>
      <c r="K20" s="98"/>
    </row>
    <row r="21" spans="2:12" ht="15" customHeight="1" x14ac:dyDescent="0.2">
      <c r="B21" s="483"/>
      <c r="C21" s="486"/>
      <c r="D21" s="89"/>
      <c r="E21" s="99"/>
      <c r="F21" s="478" t="s">
        <v>81</v>
      </c>
      <c r="G21" s="478"/>
      <c r="H21" s="478"/>
      <c r="I21" s="478"/>
      <c r="J21" s="478"/>
      <c r="K21" s="479"/>
    </row>
    <row r="22" spans="2:12" ht="14.25" customHeight="1" x14ac:dyDescent="0.2">
      <c r="B22" s="483"/>
      <c r="C22" s="486"/>
      <c r="D22" s="89"/>
      <c r="E22" s="99"/>
      <c r="F22" s="476" t="s">
        <v>141</v>
      </c>
      <c r="G22" s="476"/>
      <c r="H22" s="476"/>
      <c r="I22" s="476"/>
      <c r="J22" s="476"/>
      <c r="K22" s="477"/>
    </row>
    <row r="23" spans="2:12" ht="12.75" customHeight="1" x14ac:dyDescent="0.2">
      <c r="B23" s="484"/>
      <c r="C23" s="487"/>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488" t="s">
        <v>175</v>
      </c>
      <c r="F25" s="488"/>
      <c r="G25" s="488"/>
      <c r="H25" s="488"/>
      <c r="I25" s="488"/>
      <c r="J25" s="488"/>
      <c r="K25" s="489"/>
    </row>
    <row r="26" spans="2:12" ht="33" customHeight="1" thickBot="1" x14ac:dyDescent="0.25">
      <c r="B26" s="63"/>
      <c r="C26" s="63"/>
      <c r="D26" s="63"/>
      <c r="E26" s="63"/>
      <c r="F26" s="63"/>
      <c r="G26" s="63"/>
      <c r="H26" s="63"/>
      <c r="I26" s="63"/>
      <c r="J26" s="63"/>
      <c r="K26" s="63"/>
    </row>
    <row r="27" spans="2:12" ht="15.75" customHeight="1" thickTop="1" x14ac:dyDescent="0.2">
      <c r="B27" s="480" t="s">
        <v>86</v>
      </c>
      <c r="C27" s="480"/>
      <c r="D27" s="480"/>
      <c r="E27" s="480"/>
      <c r="F27" s="481"/>
      <c r="G27" s="490" t="s">
        <v>273</v>
      </c>
      <c r="H27" s="491"/>
      <c r="I27" s="494" t="s">
        <v>370</v>
      </c>
      <c r="J27" s="494"/>
      <c r="K27" s="495"/>
    </row>
    <row r="28" spans="2:12" ht="12.95" customHeight="1" x14ac:dyDescent="0.2">
      <c r="B28" s="480"/>
      <c r="C28" s="480"/>
      <c r="D28" s="480"/>
      <c r="E28" s="480"/>
      <c r="F28" s="481"/>
      <c r="G28" s="492" t="s">
        <v>270</v>
      </c>
      <c r="H28" s="493"/>
      <c r="I28" s="496" t="s">
        <v>333</v>
      </c>
      <c r="J28" s="496"/>
      <c r="K28" s="497"/>
    </row>
    <row r="29" spans="2:12" ht="12.75" customHeight="1" x14ac:dyDescent="0.2">
      <c r="B29" s="480"/>
      <c r="C29" s="480"/>
      <c r="D29" s="480"/>
      <c r="E29" s="480"/>
      <c r="F29" s="481"/>
      <c r="G29" s="492" t="s">
        <v>272</v>
      </c>
      <c r="H29" s="493"/>
      <c r="I29" s="498">
        <v>0.14399999999999999</v>
      </c>
      <c r="J29" s="498"/>
      <c r="K29" s="499"/>
    </row>
    <row r="30" spans="2:12" ht="17.25" customHeight="1" thickBot="1" x14ac:dyDescent="0.25">
      <c r="B30" s="480"/>
      <c r="C30" s="480"/>
      <c r="D30" s="480"/>
      <c r="E30" s="480"/>
      <c r="F30" s="481"/>
      <c r="G30" s="502" t="s">
        <v>271</v>
      </c>
      <c r="H30" s="503"/>
      <c r="I30" s="504" t="s">
        <v>334</v>
      </c>
      <c r="J30" s="504"/>
      <c r="K30" s="505"/>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75"/>
      <c r="P38" s="475"/>
      <c r="Q38" s="475"/>
      <c r="R38" s="475"/>
      <c r="S38" s="475"/>
    </row>
    <row r="39" spans="15:19" x14ac:dyDescent="0.2">
      <c r="O39" s="475"/>
      <c r="P39" s="475"/>
      <c r="Q39" s="475"/>
      <c r="R39" s="475"/>
      <c r="S39" s="475"/>
    </row>
    <row r="40" spans="15:19" x14ac:dyDescent="0.2">
      <c r="O40" s="475"/>
      <c r="P40" s="475"/>
      <c r="Q40" s="475"/>
      <c r="R40" s="475"/>
      <c r="S40" s="475"/>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9" t="s">
        <v>151</v>
      </c>
      <c r="B1" s="659"/>
      <c r="C1" s="659"/>
      <c r="D1" s="659"/>
      <c r="E1" s="659"/>
      <c r="F1" s="659"/>
      <c r="G1" s="659"/>
    </row>
    <row r="2" spans="1:7" ht="42" customHeight="1" x14ac:dyDescent="0.25">
      <c r="A2" s="515" t="s">
        <v>154</v>
      </c>
      <c r="B2" s="515"/>
      <c r="C2" s="515"/>
      <c r="D2" s="515"/>
      <c r="E2" s="515"/>
      <c r="F2" s="515"/>
      <c r="G2" s="515"/>
    </row>
    <row r="3" spans="1:7" x14ac:dyDescent="0.25">
      <c r="A3" s="14"/>
      <c r="B3" s="14"/>
      <c r="C3" s="14"/>
      <c r="D3" s="14"/>
      <c r="E3" s="14"/>
      <c r="F3" s="14"/>
      <c r="G3" s="14"/>
    </row>
    <row r="4" spans="1:7" ht="15" customHeight="1" x14ac:dyDescent="0.25">
      <c r="A4" s="733" t="s">
        <v>60</v>
      </c>
      <c r="B4" s="733"/>
      <c r="C4" s="733" t="s">
        <v>30</v>
      </c>
      <c r="D4" s="733"/>
      <c r="E4" s="733"/>
      <c r="F4" s="733"/>
      <c r="G4" s="759" t="s">
        <v>36</v>
      </c>
    </row>
    <row r="5" spans="1:7" x14ac:dyDescent="0.25">
      <c r="A5" s="733"/>
      <c r="B5" s="733"/>
      <c r="C5" s="109" t="s">
        <v>46</v>
      </c>
      <c r="D5" s="109" t="s">
        <v>45</v>
      </c>
      <c r="E5" s="109" t="s">
        <v>36</v>
      </c>
      <c r="F5" s="109" t="s">
        <v>35</v>
      </c>
      <c r="G5" s="76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40" t="s">
        <v>38</v>
      </c>
      <c r="F13" s="740"/>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1" t="s">
        <v>68</v>
      </c>
      <c r="E37" s="731"/>
      <c r="F37" s="731"/>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L6" sqref="L6:L14"/>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9" t="s">
        <v>151</v>
      </c>
      <c r="C2" s="659"/>
      <c r="D2" s="659"/>
      <c r="E2" s="659"/>
      <c r="F2" s="659"/>
      <c r="G2" s="659"/>
      <c r="H2" s="659"/>
      <c r="I2" s="659"/>
      <c r="J2" s="659"/>
    </row>
    <row r="3" spans="1:12" ht="69.75" customHeight="1" x14ac:dyDescent="0.25">
      <c r="B3" s="726" t="s">
        <v>258</v>
      </c>
      <c r="C3" s="726"/>
      <c r="D3" s="726"/>
      <c r="E3" s="726"/>
      <c r="F3" s="726"/>
      <c r="G3" s="726"/>
      <c r="H3" s="726"/>
      <c r="I3" s="726"/>
      <c r="J3" s="726"/>
    </row>
    <row r="4" spans="1:12" ht="15" customHeight="1" x14ac:dyDescent="0.25">
      <c r="B4" s="666" t="s">
        <v>60</v>
      </c>
      <c r="C4" s="682"/>
      <c r="D4" s="682"/>
      <c r="E4" s="682"/>
      <c r="F4" s="682" t="s">
        <v>30</v>
      </c>
      <c r="G4" s="668"/>
      <c r="H4" s="666" t="s">
        <v>187</v>
      </c>
      <c r="I4" s="668" t="s">
        <v>188</v>
      </c>
      <c r="J4" s="670" t="s">
        <v>176</v>
      </c>
    </row>
    <row r="5" spans="1:12" ht="15" customHeight="1" x14ac:dyDescent="0.25">
      <c r="B5" s="696"/>
      <c r="C5" s="686"/>
      <c r="D5" s="686"/>
      <c r="E5" s="686"/>
      <c r="F5" s="145" t="s">
        <v>69</v>
      </c>
      <c r="G5" s="147" t="s">
        <v>70</v>
      </c>
      <c r="H5" s="696"/>
      <c r="I5" s="698"/>
      <c r="J5" s="701"/>
    </row>
    <row r="6" spans="1:12" ht="33.75" customHeight="1" x14ac:dyDescent="0.25">
      <c r="B6" s="762" t="s">
        <v>366</v>
      </c>
      <c r="C6" s="763"/>
      <c r="D6" s="763"/>
      <c r="E6" s="763"/>
      <c r="F6" s="255">
        <v>59748</v>
      </c>
      <c r="G6" s="256">
        <v>0.14399999999999999</v>
      </c>
      <c r="H6" s="257">
        <v>8604</v>
      </c>
      <c r="I6" s="258">
        <v>0</v>
      </c>
      <c r="J6" s="259">
        <f>ROUND(F6*G6,0)</f>
        <v>8604</v>
      </c>
      <c r="L6" s="443"/>
    </row>
    <row r="7" spans="1:12" x14ac:dyDescent="0.25">
      <c r="B7" s="6"/>
      <c r="C7" s="6"/>
      <c r="D7" s="6"/>
      <c r="E7" s="6"/>
      <c r="F7" s="736"/>
      <c r="G7" s="736"/>
      <c r="H7" s="134"/>
      <c r="I7" s="134"/>
      <c r="J7" s="47"/>
    </row>
    <row r="8" spans="1:12" s="307" customFormat="1" x14ac:dyDescent="0.25">
      <c r="B8" s="418" t="s">
        <v>265</v>
      </c>
      <c r="C8" s="6"/>
      <c r="D8" s="6"/>
      <c r="E8" s="6"/>
      <c r="F8" s="308"/>
      <c r="G8" s="308"/>
      <c r="H8" s="308"/>
      <c r="I8" s="308"/>
      <c r="J8" s="47"/>
    </row>
    <row r="9" spans="1:12" s="266" customFormat="1" x14ac:dyDescent="0.25">
      <c r="B9" s="672" t="s">
        <v>378</v>
      </c>
      <c r="C9" s="657"/>
      <c r="D9" s="657"/>
      <c r="E9" s="657"/>
      <c r="F9" s="657"/>
      <c r="G9" s="657"/>
      <c r="H9" s="657"/>
      <c r="I9" s="657"/>
      <c r="J9" s="657"/>
    </row>
    <row r="10" spans="1:12" s="266" customFormat="1" x14ac:dyDescent="0.25">
      <c r="B10" s="657"/>
      <c r="C10" s="657"/>
      <c r="D10" s="657"/>
      <c r="E10" s="657"/>
      <c r="F10" s="657"/>
      <c r="G10" s="657"/>
      <c r="H10" s="657"/>
      <c r="I10" s="657"/>
      <c r="J10" s="657"/>
    </row>
    <row r="11" spans="1:12" s="266" customFormat="1" x14ac:dyDescent="0.25">
      <c r="B11" s="657"/>
      <c r="C11" s="657"/>
      <c r="D11" s="657"/>
      <c r="E11" s="657"/>
      <c r="F11" s="657"/>
      <c r="G11" s="657"/>
      <c r="H11" s="657"/>
      <c r="I11" s="657"/>
      <c r="J11" s="657"/>
    </row>
    <row r="12" spans="1:12" s="266" customFormat="1" ht="106.5" customHeight="1" x14ac:dyDescent="0.25">
      <c r="A12" s="265"/>
      <c r="B12" s="761" t="s">
        <v>239</v>
      </c>
      <c r="C12" s="761"/>
      <c r="D12" s="761"/>
      <c r="E12" s="761"/>
      <c r="F12" s="761"/>
      <c r="G12" s="761"/>
      <c r="H12" s="761"/>
      <c r="I12" s="761"/>
      <c r="J12" s="761"/>
      <c r="L12" s="444"/>
    </row>
    <row r="13" spans="1:12" s="266" customFormat="1" x14ac:dyDescent="0.25">
      <c r="A13" s="7"/>
      <c r="B13" s="9"/>
      <c r="C13" s="9"/>
      <c r="D13" s="9"/>
      <c r="E13" s="9"/>
      <c r="F13" s="9"/>
      <c r="G13" s="9"/>
      <c r="H13" s="9"/>
      <c r="I13" s="9"/>
      <c r="L13" s="444"/>
    </row>
    <row r="14" spans="1:12" s="266" customFormat="1" x14ac:dyDescent="0.25">
      <c r="C14" s="165" t="s">
        <v>9</v>
      </c>
      <c r="D14" s="167"/>
      <c r="E14" s="9"/>
      <c r="F14" s="9"/>
      <c r="G14" s="165" t="s">
        <v>9</v>
      </c>
      <c r="H14" s="9"/>
      <c r="I14" s="9"/>
      <c r="J14" s="9"/>
      <c r="K14" s="9"/>
      <c r="L14" s="443"/>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3"/>
  <sheetViews>
    <sheetView workbookViewId="0">
      <selection activeCell="I5" sqref="I5:I21"/>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9" t="s">
        <v>151</v>
      </c>
      <c r="B2" s="659"/>
      <c r="C2" s="659"/>
      <c r="D2" s="659"/>
      <c r="E2" s="659"/>
      <c r="F2" s="659"/>
      <c r="G2" s="659"/>
    </row>
    <row r="3" spans="1:9" ht="39" customHeight="1" x14ac:dyDescent="0.25">
      <c r="A3" s="675" t="s">
        <v>288</v>
      </c>
      <c r="B3" s="675"/>
      <c r="C3" s="675"/>
      <c r="D3" s="675"/>
      <c r="E3" s="675"/>
      <c r="F3" s="675"/>
      <c r="G3" s="675"/>
      <c r="H3" s="39"/>
      <c r="I3" s="39"/>
    </row>
    <row r="4" spans="1:9" x14ac:dyDescent="0.25">
      <c r="A4" s="770" t="s">
        <v>7</v>
      </c>
      <c r="B4" s="771"/>
      <c r="C4" s="771"/>
      <c r="D4" s="771"/>
      <c r="E4" s="331" t="s">
        <v>187</v>
      </c>
      <c r="F4" s="332" t="s">
        <v>190</v>
      </c>
      <c r="G4" s="333" t="s">
        <v>182</v>
      </c>
      <c r="I4" s="14"/>
    </row>
    <row r="5" spans="1:9" x14ac:dyDescent="0.25">
      <c r="A5" s="772" t="s">
        <v>308</v>
      </c>
      <c r="B5" s="773"/>
      <c r="C5" s="773"/>
      <c r="D5" s="773"/>
      <c r="E5" s="330">
        <f>' Personnel'!H18</f>
        <v>37381</v>
      </c>
      <c r="F5" s="330">
        <f>' Personnel'!I18</f>
        <v>0</v>
      </c>
      <c r="G5" s="334">
        <f>' Personnel'!J18</f>
        <v>37381</v>
      </c>
      <c r="H5" s="123"/>
      <c r="I5" s="14"/>
    </row>
    <row r="6" spans="1:9" x14ac:dyDescent="0.25">
      <c r="A6" s="764" t="s">
        <v>309</v>
      </c>
      <c r="B6" s="765"/>
      <c r="C6" s="765"/>
      <c r="D6" s="765"/>
      <c r="E6" s="328">
        <f>'Fringe Benefits'!M19</f>
        <v>9820</v>
      </c>
      <c r="F6" s="328">
        <f>'Fringe Benefits'!N19</f>
        <v>0</v>
      </c>
      <c r="G6" s="335">
        <f>'Fringe Benefits'!O19</f>
        <v>9820</v>
      </c>
      <c r="H6" s="123"/>
      <c r="I6" s="14"/>
    </row>
    <row r="7" spans="1:9" x14ac:dyDescent="0.25">
      <c r="A7" s="764" t="s">
        <v>310</v>
      </c>
      <c r="B7" s="765"/>
      <c r="C7" s="765"/>
      <c r="D7" s="765"/>
      <c r="E7" s="328">
        <f>Travel!J18</f>
        <v>1739</v>
      </c>
      <c r="F7" s="328">
        <f>Travel!K18</f>
        <v>0</v>
      </c>
      <c r="G7" s="335">
        <f>Travel!L18</f>
        <v>1739</v>
      </c>
      <c r="H7" s="123"/>
      <c r="I7" s="14"/>
    </row>
    <row r="8" spans="1:9" x14ac:dyDescent="0.25">
      <c r="A8" s="764" t="s">
        <v>311</v>
      </c>
      <c r="B8" s="765"/>
      <c r="C8" s="765"/>
      <c r="D8" s="765"/>
      <c r="E8" s="328">
        <f>'Equipment '!H15</f>
        <v>0</v>
      </c>
      <c r="F8" s="328">
        <f>'Equipment '!I15</f>
        <v>0</v>
      </c>
      <c r="G8" s="335">
        <f>'Equipment '!J15</f>
        <v>0</v>
      </c>
      <c r="H8" s="123"/>
      <c r="I8" s="14"/>
    </row>
    <row r="9" spans="1:9" x14ac:dyDescent="0.25">
      <c r="A9" s="764" t="s">
        <v>312</v>
      </c>
      <c r="B9" s="765"/>
      <c r="C9" s="765"/>
      <c r="D9" s="765"/>
      <c r="E9" s="328">
        <f>Supplies!I16</f>
        <v>3610</v>
      </c>
      <c r="F9" s="328">
        <f>Supplies!J16</f>
        <v>0</v>
      </c>
      <c r="G9" s="335">
        <f>Supplies!K16</f>
        <v>3610</v>
      </c>
      <c r="H9" s="123"/>
      <c r="I9" s="14"/>
    </row>
    <row r="10" spans="1:9" x14ac:dyDescent="0.25">
      <c r="A10" s="764" t="s">
        <v>313</v>
      </c>
      <c r="B10" s="765"/>
      <c r="C10" s="765"/>
      <c r="D10" s="765"/>
      <c r="E10" s="328">
        <f>'Subcontracts and  Subawards'!H24</f>
        <v>1343</v>
      </c>
      <c r="F10" s="328">
        <f>'Subcontracts and  Subawards'!I24</f>
        <v>0</v>
      </c>
      <c r="G10" s="335">
        <f>'Subcontracts and  Subawards'!J24</f>
        <v>1343</v>
      </c>
      <c r="H10" s="123"/>
      <c r="I10" s="14"/>
    </row>
    <row r="11" spans="1:9" hidden="1" x14ac:dyDescent="0.25">
      <c r="A11" s="764" t="s">
        <v>14</v>
      </c>
      <c r="B11" s="765"/>
      <c r="C11" s="765"/>
      <c r="D11" s="765"/>
      <c r="E11" s="329"/>
      <c r="F11" s="329"/>
      <c r="G11" s="336"/>
      <c r="H11" s="123"/>
      <c r="I11" s="14"/>
    </row>
    <row r="12" spans="1:9" hidden="1" x14ac:dyDescent="0.25">
      <c r="A12" s="764" t="s">
        <v>15</v>
      </c>
      <c r="B12" s="765"/>
      <c r="C12" s="765"/>
      <c r="D12" s="765"/>
      <c r="E12" s="329"/>
      <c r="F12" s="329"/>
      <c r="G12" s="336"/>
      <c r="H12" s="123"/>
      <c r="I12" s="14"/>
    </row>
    <row r="13" spans="1:9" x14ac:dyDescent="0.25">
      <c r="A13" s="764" t="s">
        <v>314</v>
      </c>
      <c r="B13" s="765"/>
      <c r="C13" s="765"/>
      <c r="D13" s="765"/>
      <c r="E13" s="328">
        <f>'Rent and Utilities'!H19</f>
        <v>1692</v>
      </c>
      <c r="F13" s="328">
        <f>'Rent and Utilities'!I19</f>
        <v>0</v>
      </c>
      <c r="G13" s="328">
        <f>'Rent and Utilities'!J19</f>
        <v>1692</v>
      </c>
      <c r="H13" s="123"/>
      <c r="I13" s="14"/>
    </row>
    <row r="14" spans="1:9" hidden="1" x14ac:dyDescent="0.25">
      <c r="A14" s="764" t="s">
        <v>71</v>
      </c>
      <c r="B14" s="765"/>
      <c r="C14" s="765"/>
      <c r="D14" s="765"/>
      <c r="E14" s="328"/>
      <c r="F14" s="328"/>
      <c r="G14" s="335"/>
      <c r="H14" s="123"/>
      <c r="I14" s="14"/>
    </row>
    <row r="15" spans="1:9" x14ac:dyDescent="0.25">
      <c r="A15" s="764" t="s">
        <v>315</v>
      </c>
      <c r="B15" s="765"/>
      <c r="C15" s="765"/>
      <c r="D15" s="765"/>
      <c r="E15" s="328">
        <f>'Telecommunications '!G19</f>
        <v>2820</v>
      </c>
      <c r="F15" s="328">
        <f>'Telecommunications '!H19</f>
        <v>0</v>
      </c>
      <c r="G15" s="328">
        <f>'Telecommunications '!I19</f>
        <v>2820</v>
      </c>
      <c r="H15" s="124"/>
      <c r="I15" s="14"/>
    </row>
    <row r="16" spans="1:9" x14ac:dyDescent="0.25">
      <c r="A16" s="764" t="s">
        <v>316</v>
      </c>
      <c r="B16" s="765"/>
      <c r="C16" s="765"/>
      <c r="D16" s="765"/>
      <c r="E16" s="328">
        <f>'Training &amp; Education'!G19</f>
        <v>0</v>
      </c>
      <c r="F16" s="328">
        <f>'Training &amp; Education'!H19</f>
        <v>0</v>
      </c>
      <c r="G16" s="328">
        <f>'Training &amp; Education'!I19</f>
        <v>0</v>
      </c>
      <c r="H16" s="124"/>
      <c r="I16" s="14"/>
    </row>
    <row r="17" spans="1:9" hidden="1" x14ac:dyDescent="0.25">
      <c r="A17" s="764" t="s">
        <v>73</v>
      </c>
      <c r="B17" s="765"/>
      <c r="C17" s="765"/>
      <c r="D17" s="765"/>
      <c r="E17" s="328"/>
      <c r="F17" s="328"/>
      <c r="G17" s="335"/>
      <c r="H17" s="124"/>
      <c r="I17" s="14"/>
    </row>
    <row r="18" spans="1:9" hidden="1" x14ac:dyDescent="0.25">
      <c r="A18" s="764" t="s">
        <v>74</v>
      </c>
      <c r="B18" s="765"/>
      <c r="C18" s="765"/>
      <c r="D18" s="765"/>
      <c r="E18" s="328"/>
      <c r="F18" s="328"/>
      <c r="G18" s="335"/>
      <c r="H18" s="124"/>
      <c r="I18" s="14"/>
    </row>
    <row r="19" spans="1:9" hidden="1" x14ac:dyDescent="0.25">
      <c r="A19" s="764" t="s">
        <v>75</v>
      </c>
      <c r="B19" s="765"/>
      <c r="C19" s="765"/>
      <c r="D19" s="765"/>
      <c r="E19" s="328"/>
      <c r="F19" s="328"/>
      <c r="G19" s="335"/>
      <c r="H19" s="124"/>
      <c r="I19" s="14"/>
    </row>
    <row r="20" spans="1:9" ht="15.75" thickBot="1" x14ac:dyDescent="0.3">
      <c r="A20" s="766" t="s">
        <v>317</v>
      </c>
      <c r="B20" s="767"/>
      <c r="C20" s="767"/>
      <c r="D20" s="767"/>
      <c r="E20" s="339">
        <f>'Indirect Costs '!H6</f>
        <v>8604</v>
      </c>
      <c r="F20" s="339">
        <f>'Indirect Costs '!I6</f>
        <v>0</v>
      </c>
      <c r="G20" s="340">
        <f>'Indirect Costs '!J6</f>
        <v>8604</v>
      </c>
      <c r="H20" s="124"/>
      <c r="I20" s="14"/>
    </row>
    <row r="21" spans="1:9" ht="15.75" thickTop="1" x14ac:dyDescent="0.25">
      <c r="A21" s="768" t="s">
        <v>8</v>
      </c>
      <c r="B21" s="769"/>
      <c r="C21" s="769"/>
      <c r="D21" s="769"/>
      <c r="E21" s="337">
        <f>SUM(E5:E20)</f>
        <v>67009</v>
      </c>
      <c r="F21" s="337">
        <f t="shared" ref="F21:G21" si="0">SUM(F5:F20)</f>
        <v>0</v>
      </c>
      <c r="G21" s="338">
        <f t="shared" si="0"/>
        <v>67009</v>
      </c>
      <c r="H21" s="108"/>
      <c r="I21" s="108"/>
    </row>
    <row r="23" spans="1:9" x14ac:dyDescent="0.2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workbookViewId="0">
      <selection activeCell="A2" sqref="A2:B2"/>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4" t="s">
        <v>209</v>
      </c>
      <c r="B1" s="785"/>
      <c r="C1" s="472" t="s">
        <v>230</v>
      </c>
      <c r="D1" s="786"/>
      <c r="E1" s="544" t="s">
        <v>183</v>
      </c>
      <c r="F1" s="545"/>
    </row>
    <row r="2" spans="1:9" ht="16.5" customHeight="1" thickTop="1" thickBot="1" x14ac:dyDescent="0.3">
      <c r="A2" s="787" t="str">
        <f>'Section A - ICJIA Funds'!A2:B2</f>
        <v xml:space="preserve">Implementing Agency Name: </v>
      </c>
      <c r="B2" s="788"/>
      <c r="C2" s="787" t="str">
        <f>'Section A - ICJIA Funds'!C2:D2</f>
        <v xml:space="preserve">DUNS#:  </v>
      </c>
      <c r="D2" s="788"/>
      <c r="E2" s="177" t="str">
        <f>'Section A - ICJIA Funds'!E2</f>
        <v>NOFO ID: 2117-1996</v>
      </c>
      <c r="F2" s="177" t="str">
        <f>'Section A - ICJIA Funds'!F2</f>
        <v xml:space="preserve">Grant #: </v>
      </c>
    </row>
    <row r="3" spans="1:9" ht="45.75" customHeight="1" thickTop="1" thickBot="1" x14ac:dyDescent="0.3">
      <c r="A3" s="549" t="str">
        <f>'Section A - ICJIA Funds'!A3:B3</f>
        <v>CFSA Number: 546-00-2117</v>
      </c>
      <c r="B3" s="551"/>
      <c r="C3" s="549" t="str">
        <f>'Section A - ICJIA Funds'!C3:D3</f>
        <v>CSFA Short Description: Community-Based Intervention and Prevention</v>
      </c>
      <c r="D3" s="551"/>
      <c r="E3" s="177" t="str">
        <f>'Section A - ICJIA Funds'!E3</f>
        <v>State Fiscal Year(s): SFY2022</v>
      </c>
      <c r="F3" s="177" t="str">
        <f>'Section A - ICJIA Funds'!F3</f>
        <v>Project Period:  January 1-June 30, 2022</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89" t="s">
        <v>210</v>
      </c>
      <c r="B7" s="789"/>
      <c r="C7" s="789"/>
      <c r="D7" s="789"/>
      <c r="E7" s="789"/>
      <c r="F7" s="789"/>
      <c r="G7" s="262"/>
      <c r="H7" s="262"/>
      <c r="I7" s="262"/>
    </row>
    <row r="8" spans="1:9" s="384" customFormat="1" x14ac:dyDescent="0.25">
      <c r="A8" s="382" t="s">
        <v>297</v>
      </c>
      <c r="B8" s="779" t="s">
        <v>212</v>
      </c>
      <c r="C8" s="780"/>
      <c r="D8" s="780" t="s">
        <v>213</v>
      </c>
      <c r="E8" s="781"/>
      <c r="F8" s="383" t="s">
        <v>138</v>
      </c>
    </row>
    <row r="9" spans="1:9" s="384" customFormat="1" x14ac:dyDescent="0.25">
      <c r="A9" s="385"/>
      <c r="B9" s="774"/>
      <c r="C9" s="775"/>
      <c r="D9" s="774"/>
      <c r="E9" s="775"/>
      <c r="F9" s="386"/>
    </row>
    <row r="10" spans="1:9" s="384" customFormat="1" x14ac:dyDescent="0.25">
      <c r="A10" s="387" t="s">
        <v>299</v>
      </c>
      <c r="B10" s="774" t="s">
        <v>215</v>
      </c>
      <c r="C10" s="776"/>
      <c r="D10" s="776" t="s">
        <v>214</v>
      </c>
      <c r="E10" s="775"/>
      <c r="F10" s="386" t="s">
        <v>138</v>
      </c>
    </row>
    <row r="11" spans="1:9" s="384" customFormat="1" ht="15.75" thickBot="1" x14ac:dyDescent="0.3">
      <c r="A11" s="388"/>
      <c r="B11" s="777"/>
      <c r="C11" s="778"/>
      <c r="D11" s="777"/>
      <c r="E11" s="778"/>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83" t="s">
        <v>211</v>
      </c>
      <c r="B14" s="783"/>
      <c r="C14" s="783"/>
      <c r="D14" s="783"/>
      <c r="E14" s="783"/>
      <c r="F14" s="783"/>
    </row>
    <row r="15" spans="1:9" s="384" customFormat="1" x14ac:dyDescent="0.25">
      <c r="A15" s="382" t="s">
        <v>300</v>
      </c>
      <c r="B15" s="779" t="s">
        <v>212</v>
      </c>
      <c r="C15" s="780"/>
      <c r="D15" s="780" t="s">
        <v>213</v>
      </c>
      <c r="E15" s="781"/>
      <c r="F15" s="383" t="s">
        <v>138</v>
      </c>
    </row>
    <row r="16" spans="1:9" s="384" customFormat="1" x14ac:dyDescent="0.25">
      <c r="A16" s="385"/>
      <c r="B16" s="774"/>
      <c r="C16" s="775"/>
      <c r="D16" s="774"/>
      <c r="E16" s="775"/>
      <c r="F16" s="386"/>
    </row>
    <row r="17" spans="1:14" s="384" customFormat="1" x14ac:dyDescent="0.25">
      <c r="A17" s="387" t="s">
        <v>299</v>
      </c>
      <c r="B17" s="774" t="s">
        <v>215</v>
      </c>
      <c r="C17" s="776"/>
      <c r="D17" s="776" t="s">
        <v>214</v>
      </c>
      <c r="E17" s="775"/>
      <c r="F17" s="386" t="s">
        <v>138</v>
      </c>
    </row>
    <row r="18" spans="1:14" s="384" customFormat="1" ht="15.75" thickBot="1" x14ac:dyDescent="0.3">
      <c r="A18" s="388"/>
      <c r="B18" s="777"/>
      <c r="C18" s="778"/>
      <c r="D18" s="777"/>
      <c r="E18" s="778"/>
      <c r="F18" s="389"/>
    </row>
    <row r="19" spans="1:14" s="384" customFormat="1" x14ac:dyDescent="0.25">
      <c r="A19" s="390"/>
      <c r="B19" s="391"/>
      <c r="C19" s="392"/>
      <c r="D19" s="392"/>
      <c r="E19" s="392"/>
      <c r="F19" s="392"/>
    </row>
    <row r="20" spans="1:14" s="384" customFormat="1" ht="15.75" thickBot="1" x14ac:dyDescent="0.3">
      <c r="A20" s="783" t="s">
        <v>211</v>
      </c>
      <c r="B20" s="783"/>
      <c r="C20" s="783"/>
      <c r="D20" s="783"/>
      <c r="E20" s="783"/>
      <c r="F20" s="783"/>
    </row>
    <row r="21" spans="1:14" s="384" customFormat="1" x14ac:dyDescent="0.25">
      <c r="A21" s="382" t="s">
        <v>300</v>
      </c>
      <c r="B21" s="779" t="s">
        <v>212</v>
      </c>
      <c r="C21" s="780"/>
      <c r="D21" s="780" t="s">
        <v>213</v>
      </c>
      <c r="E21" s="781"/>
      <c r="F21" s="383" t="s">
        <v>138</v>
      </c>
    </row>
    <row r="22" spans="1:14" s="384" customFormat="1" x14ac:dyDescent="0.25">
      <c r="A22" s="385"/>
      <c r="B22" s="774"/>
      <c r="C22" s="775"/>
      <c r="D22" s="774"/>
      <c r="E22" s="775"/>
      <c r="F22" s="386"/>
    </row>
    <row r="23" spans="1:14" s="394" customFormat="1" x14ac:dyDescent="0.25">
      <c r="A23" s="387" t="s">
        <v>299</v>
      </c>
      <c r="B23" s="791" t="s">
        <v>215</v>
      </c>
      <c r="C23" s="792"/>
      <c r="D23" s="792" t="s">
        <v>214</v>
      </c>
      <c r="E23" s="793"/>
      <c r="F23" s="393" t="s">
        <v>138</v>
      </c>
    </row>
    <row r="24" spans="1:14" s="384" customFormat="1" ht="15.75" thickBot="1" x14ac:dyDescent="0.3">
      <c r="A24" s="388"/>
      <c r="B24" s="777"/>
      <c r="C24" s="778"/>
      <c r="D24" s="777"/>
      <c r="E24" s="778"/>
      <c r="F24" s="389"/>
    </row>
    <row r="25" spans="1:14" s="384" customFormat="1" x14ac:dyDescent="0.25">
      <c r="A25" s="790"/>
      <c r="B25" s="790"/>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82" t="s">
        <v>123</v>
      </c>
      <c r="B29" s="782"/>
      <c r="C29" s="782"/>
      <c r="D29" s="782"/>
      <c r="E29" s="782"/>
      <c r="F29" s="782"/>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topLeftCell="B88"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800" t="s">
        <v>234</v>
      </c>
      <c r="C1" s="800"/>
      <c r="D1" s="800"/>
      <c r="E1" s="800"/>
      <c r="F1" s="800"/>
      <c r="G1" s="800"/>
      <c r="H1" s="800"/>
      <c r="I1" s="800"/>
      <c r="J1" s="800"/>
      <c r="K1" s="800"/>
      <c r="L1" s="800"/>
      <c r="M1" s="800"/>
      <c r="N1" s="800"/>
      <c r="O1" s="800"/>
      <c r="P1" s="80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8" t="s">
        <v>145</v>
      </c>
      <c r="C3" s="798"/>
      <c r="D3" s="798"/>
      <c r="E3" s="798"/>
      <c r="F3" s="798"/>
      <c r="G3" s="798"/>
      <c r="H3" s="798"/>
      <c r="I3" s="798"/>
      <c r="J3" s="798"/>
      <c r="K3" s="798"/>
      <c r="L3" s="798"/>
      <c r="M3" s="798"/>
      <c r="N3" s="798"/>
      <c r="O3" s="798"/>
      <c r="P3" s="798"/>
    </row>
    <row r="4" spans="2:16" x14ac:dyDescent="0.25">
      <c r="B4" s="795" t="s">
        <v>184</v>
      </c>
      <c r="C4" s="795"/>
      <c r="D4" s="795"/>
      <c r="E4" s="795"/>
      <c r="F4" s="795"/>
      <c r="G4" s="795"/>
      <c r="H4" s="795"/>
      <c r="I4" s="795"/>
      <c r="J4" s="795"/>
      <c r="K4" s="795"/>
      <c r="L4" s="795"/>
      <c r="M4" s="795"/>
      <c r="N4" s="795"/>
      <c r="O4" s="795"/>
      <c r="P4" s="795"/>
    </row>
    <row r="5" spans="2:16" ht="34.5" customHeight="1" x14ac:dyDescent="0.25">
      <c r="B5" s="516" t="s">
        <v>240</v>
      </c>
      <c r="C5" s="516"/>
      <c r="D5" s="516"/>
      <c r="E5" s="516"/>
      <c r="F5" s="516"/>
      <c r="G5" s="516"/>
      <c r="H5" s="516"/>
      <c r="I5" s="516"/>
      <c r="J5" s="516"/>
      <c r="K5" s="516"/>
      <c r="L5" s="516"/>
      <c r="M5" s="516"/>
      <c r="N5" s="516"/>
      <c r="O5" s="516"/>
      <c r="P5" s="516"/>
    </row>
    <row r="6" spans="2:16" x14ac:dyDescent="0.25">
      <c r="B6" s="797" t="s">
        <v>191</v>
      </c>
      <c r="C6" s="797"/>
      <c r="D6" s="797"/>
      <c r="E6" s="797"/>
      <c r="F6" s="797"/>
      <c r="G6" s="797"/>
      <c r="H6" s="797"/>
      <c r="I6" s="797"/>
      <c r="J6" s="797"/>
      <c r="K6" s="797"/>
      <c r="L6" s="797"/>
      <c r="M6" s="797"/>
      <c r="N6" s="797"/>
      <c r="O6" s="797"/>
      <c r="P6" s="797"/>
    </row>
    <row r="7" spans="2:16" ht="21.75" customHeight="1" x14ac:dyDescent="0.25">
      <c r="B7" s="516" t="s">
        <v>203</v>
      </c>
      <c r="C7" s="516"/>
      <c r="D7" s="516"/>
      <c r="E7" s="516"/>
      <c r="F7" s="516"/>
      <c r="G7" s="516"/>
      <c r="H7" s="516"/>
      <c r="I7" s="516"/>
      <c r="J7" s="516"/>
      <c r="K7" s="516"/>
      <c r="L7" s="516"/>
      <c r="M7" s="516"/>
      <c r="N7" s="516"/>
      <c r="O7" s="516"/>
      <c r="P7" s="516"/>
    </row>
    <row r="8" spans="2:16" x14ac:dyDescent="0.25">
      <c r="B8" s="797" t="s">
        <v>192</v>
      </c>
      <c r="C8" s="797"/>
      <c r="D8" s="797"/>
      <c r="E8" s="797"/>
      <c r="F8" s="797"/>
      <c r="G8" s="797"/>
      <c r="H8" s="797"/>
      <c r="I8" s="797"/>
      <c r="J8" s="797"/>
      <c r="K8" s="797"/>
      <c r="L8" s="797"/>
      <c r="M8" s="797"/>
      <c r="N8" s="797"/>
      <c r="O8" s="797"/>
      <c r="P8" s="797"/>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802" t="s">
        <v>205</v>
      </c>
      <c r="C15" s="802"/>
      <c r="D15" s="802"/>
      <c r="E15" s="802"/>
      <c r="F15" s="802"/>
      <c r="G15" s="802"/>
      <c r="H15" s="802"/>
      <c r="I15" s="802"/>
      <c r="J15" s="802"/>
      <c r="K15" s="802"/>
      <c r="L15" s="802"/>
      <c r="M15" s="802"/>
      <c r="N15" s="802"/>
      <c r="O15" s="802"/>
      <c r="P15" s="802"/>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803" t="s">
        <v>124</v>
      </c>
      <c r="C17" s="803"/>
      <c r="D17" s="803"/>
      <c r="E17" s="803"/>
      <c r="F17" s="803"/>
      <c r="G17" s="803"/>
      <c r="H17" s="803"/>
      <c r="I17" s="803"/>
      <c r="J17" s="803"/>
      <c r="K17" s="803"/>
      <c r="L17" s="803"/>
      <c r="M17" s="803"/>
      <c r="N17" s="803"/>
      <c r="O17" s="803"/>
      <c r="P17" s="803"/>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802" t="s">
        <v>134</v>
      </c>
      <c r="C19" s="802"/>
      <c r="D19" s="802"/>
      <c r="E19" s="802"/>
      <c r="F19" s="802"/>
      <c r="G19" s="802"/>
      <c r="H19" s="802"/>
      <c r="I19" s="802"/>
      <c r="J19" s="802"/>
      <c r="K19" s="802"/>
      <c r="L19" s="802"/>
      <c r="M19" s="802"/>
      <c r="N19" s="802"/>
      <c r="O19" s="802"/>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803" t="s">
        <v>125</v>
      </c>
      <c r="C27" s="803"/>
      <c r="D27" s="803"/>
      <c r="E27" s="803"/>
      <c r="F27" s="803"/>
      <c r="G27" s="803"/>
      <c r="H27" s="803"/>
      <c r="I27" s="803"/>
      <c r="J27" s="803"/>
      <c r="K27" s="803"/>
      <c r="L27" s="803"/>
      <c r="M27" s="803"/>
      <c r="N27" s="803"/>
      <c r="O27" s="803"/>
      <c r="P27" s="803"/>
    </row>
    <row r="28" spans="2:16" x14ac:dyDescent="0.25">
      <c r="B28" s="797" t="s">
        <v>133</v>
      </c>
      <c r="C28" s="797"/>
      <c r="D28" s="797"/>
      <c r="E28" s="797"/>
      <c r="F28" s="797"/>
      <c r="G28" s="797"/>
      <c r="H28" s="797"/>
      <c r="I28" s="797"/>
      <c r="J28" s="797"/>
      <c r="K28" s="797"/>
      <c r="L28" s="797"/>
      <c r="M28" s="797"/>
      <c r="N28" s="797"/>
      <c r="O28" s="797"/>
      <c r="P28" s="797"/>
    </row>
    <row r="29" spans="2:16" ht="53.25" customHeight="1" x14ac:dyDescent="0.25">
      <c r="B29" s="803" t="s">
        <v>126</v>
      </c>
      <c r="C29" s="803"/>
      <c r="D29" s="803"/>
      <c r="E29" s="803"/>
      <c r="F29" s="803"/>
      <c r="G29" s="803"/>
      <c r="H29" s="803"/>
      <c r="I29" s="803"/>
      <c r="J29" s="803"/>
      <c r="K29" s="803"/>
      <c r="L29" s="803"/>
      <c r="M29" s="803"/>
      <c r="N29" s="803"/>
      <c r="O29" s="803"/>
      <c r="P29" s="803"/>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803" t="s">
        <v>127</v>
      </c>
      <c r="C31" s="803"/>
      <c r="D31" s="803"/>
      <c r="E31" s="803"/>
      <c r="F31" s="803"/>
      <c r="G31" s="803"/>
      <c r="H31" s="803"/>
      <c r="I31" s="803"/>
      <c r="J31" s="803"/>
      <c r="K31" s="803"/>
      <c r="L31" s="803"/>
      <c r="M31" s="803"/>
      <c r="N31" s="803"/>
      <c r="O31" s="803"/>
      <c r="P31" s="803"/>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803" t="s">
        <v>128</v>
      </c>
      <c r="C33" s="803"/>
      <c r="D33" s="803"/>
      <c r="E33" s="803"/>
      <c r="F33" s="803"/>
      <c r="G33" s="803"/>
      <c r="H33" s="803"/>
      <c r="I33" s="803"/>
      <c r="J33" s="803"/>
      <c r="K33" s="803"/>
      <c r="L33" s="803"/>
      <c r="M33" s="803"/>
      <c r="N33" s="803"/>
      <c r="O33" s="803"/>
      <c r="P33" s="803"/>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801" t="s">
        <v>146</v>
      </c>
      <c r="C35" s="801"/>
      <c r="D35" s="801"/>
      <c r="E35" s="801"/>
      <c r="F35" s="801"/>
      <c r="G35" s="801"/>
      <c r="H35" s="801"/>
      <c r="I35" s="801"/>
      <c r="J35" s="801"/>
      <c r="K35" s="801"/>
      <c r="L35" s="801"/>
      <c r="M35" s="801"/>
      <c r="N35" s="801"/>
      <c r="O35" s="801"/>
      <c r="P35" s="801"/>
    </row>
    <row r="36" spans="2:16" x14ac:dyDescent="0.25">
      <c r="B36" s="795" t="s">
        <v>193</v>
      </c>
      <c r="C36" s="795"/>
      <c r="D36" s="795"/>
      <c r="E36" s="795"/>
      <c r="F36" s="795"/>
      <c r="G36" s="795"/>
      <c r="H36" s="795"/>
      <c r="I36" s="795"/>
      <c r="J36" s="795"/>
      <c r="K36" s="795"/>
      <c r="L36" s="795"/>
      <c r="M36" s="795"/>
      <c r="N36" s="795"/>
      <c r="O36" s="795"/>
      <c r="P36" s="795"/>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6" t="s">
        <v>206</v>
      </c>
      <c r="C38" s="796"/>
      <c r="D38" s="796"/>
      <c r="E38" s="796"/>
      <c r="F38" s="796"/>
      <c r="G38" s="796"/>
      <c r="H38" s="796"/>
      <c r="I38" s="796"/>
      <c r="J38" s="796"/>
      <c r="K38" s="796"/>
      <c r="L38" s="796"/>
      <c r="M38" s="796"/>
      <c r="N38" s="796"/>
      <c r="O38" s="796"/>
      <c r="P38" s="796"/>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7" t="s">
        <v>194</v>
      </c>
      <c r="C40" s="797"/>
      <c r="D40" s="797"/>
      <c r="E40" s="797"/>
      <c r="F40" s="797"/>
      <c r="G40" s="797"/>
      <c r="H40" s="797"/>
      <c r="I40" s="797"/>
      <c r="J40" s="797"/>
      <c r="K40" s="797"/>
      <c r="L40" s="797"/>
      <c r="M40" s="797"/>
      <c r="N40" s="797"/>
      <c r="O40" s="797"/>
      <c r="P40" s="797"/>
    </row>
    <row r="41" spans="2:16" ht="26.25" customHeight="1" x14ac:dyDescent="0.25">
      <c r="B41" s="516" t="s">
        <v>242</v>
      </c>
      <c r="C41" s="516"/>
      <c r="D41" s="516"/>
      <c r="E41" s="516"/>
      <c r="F41" s="516"/>
      <c r="G41" s="516"/>
      <c r="H41" s="516"/>
      <c r="I41" s="516"/>
      <c r="J41" s="516"/>
      <c r="K41" s="516"/>
      <c r="L41" s="516"/>
      <c r="M41" s="516"/>
      <c r="N41" s="516"/>
      <c r="O41" s="516"/>
      <c r="P41" s="516"/>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516" t="s">
        <v>243</v>
      </c>
      <c r="C43" s="516"/>
      <c r="D43" s="516"/>
      <c r="E43" s="516"/>
      <c r="F43" s="516"/>
      <c r="G43" s="516"/>
      <c r="H43" s="516"/>
      <c r="I43" s="516"/>
      <c r="J43" s="516"/>
      <c r="K43" s="516"/>
      <c r="L43" s="516"/>
      <c r="M43" s="516"/>
      <c r="N43" s="516"/>
      <c r="O43" s="516"/>
      <c r="P43" s="516"/>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8" t="s">
        <v>147</v>
      </c>
      <c r="C47" s="798"/>
      <c r="D47" s="798"/>
      <c r="E47" s="798"/>
      <c r="F47" s="798"/>
      <c r="G47" s="798"/>
      <c r="H47" s="798"/>
      <c r="I47" s="798"/>
      <c r="J47" s="798"/>
      <c r="K47" s="798"/>
      <c r="L47" s="798"/>
      <c r="M47" s="798"/>
      <c r="N47" s="798"/>
      <c r="O47" s="798"/>
      <c r="P47" s="798"/>
    </row>
    <row r="48" spans="2:16" x14ac:dyDescent="0.25">
      <c r="B48" s="795" t="s">
        <v>121</v>
      </c>
      <c r="C48" s="795"/>
      <c r="D48" s="795"/>
      <c r="E48" s="795"/>
      <c r="F48" s="795"/>
      <c r="G48" s="795"/>
      <c r="H48" s="795"/>
      <c r="I48" s="795"/>
      <c r="J48" s="795"/>
      <c r="K48" s="795"/>
      <c r="L48" s="795"/>
      <c r="M48" s="795"/>
      <c r="N48" s="795"/>
      <c r="O48" s="795"/>
      <c r="P48" s="795"/>
    </row>
    <row r="49" spans="2:16" x14ac:dyDescent="0.25">
      <c r="B49" s="795" t="s">
        <v>207</v>
      </c>
      <c r="C49" s="795"/>
      <c r="D49" s="795"/>
      <c r="E49" s="795"/>
      <c r="F49" s="795"/>
      <c r="G49" s="795"/>
      <c r="H49" s="795"/>
      <c r="I49" s="795"/>
      <c r="J49" s="795"/>
      <c r="K49" s="795"/>
      <c r="L49" s="795"/>
      <c r="M49" s="795"/>
      <c r="N49" s="795"/>
      <c r="O49" s="795"/>
      <c r="P49" s="795"/>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516" t="s">
        <v>163</v>
      </c>
      <c r="C51" s="516"/>
      <c r="D51" s="516"/>
      <c r="E51" s="516"/>
      <c r="F51" s="516"/>
      <c r="G51" s="516"/>
      <c r="H51" s="516"/>
      <c r="I51" s="516"/>
      <c r="J51" s="516"/>
      <c r="K51" s="516"/>
      <c r="L51" s="516"/>
      <c r="M51" s="516"/>
      <c r="N51" s="516"/>
      <c r="O51" s="516"/>
      <c r="P51" s="516"/>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9" t="s">
        <v>195</v>
      </c>
      <c r="C55" s="799"/>
      <c r="D55" s="799"/>
      <c r="E55" s="799"/>
      <c r="F55" s="799"/>
      <c r="G55" s="799"/>
      <c r="H55" s="799"/>
      <c r="I55" s="799"/>
      <c r="J55" s="799"/>
      <c r="K55" s="799"/>
      <c r="L55" s="799"/>
      <c r="M55" s="799"/>
      <c r="N55" s="799"/>
      <c r="O55" s="799"/>
      <c r="P55" s="799"/>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516" t="s">
        <v>131</v>
      </c>
      <c r="C65" s="516"/>
      <c r="D65" s="516"/>
      <c r="E65" s="516"/>
      <c r="F65" s="516"/>
      <c r="G65" s="516"/>
      <c r="H65" s="516"/>
      <c r="I65" s="516"/>
      <c r="J65" s="516"/>
      <c r="K65" s="516"/>
      <c r="L65" s="516"/>
      <c r="M65" s="516"/>
      <c r="N65" s="516"/>
      <c r="O65" s="516"/>
      <c r="P65" s="516"/>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94"/>
      <c r="C68" s="794"/>
      <c r="D68" s="794"/>
      <c r="E68" s="794"/>
      <c r="F68" s="794"/>
      <c r="G68" s="794"/>
      <c r="H68" s="794"/>
      <c r="I68" s="794"/>
      <c r="J68" s="794"/>
      <c r="K68" s="794"/>
      <c r="L68" s="794"/>
      <c r="M68" s="794"/>
      <c r="N68" s="794"/>
      <c r="O68" s="794"/>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516" t="s">
        <v>107</v>
      </c>
      <c r="C71" s="516"/>
      <c r="D71" s="516"/>
      <c r="E71" s="516"/>
      <c r="F71" s="516"/>
      <c r="G71" s="516"/>
      <c r="H71" s="516"/>
      <c r="I71" s="516"/>
      <c r="J71" s="516"/>
      <c r="K71" s="516"/>
      <c r="L71" s="516"/>
      <c r="M71" s="516"/>
      <c r="N71" s="516"/>
      <c r="O71" s="516"/>
      <c r="P71" s="516"/>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516" t="s">
        <v>119</v>
      </c>
      <c r="C83" s="516"/>
      <c r="D83" s="516"/>
      <c r="E83" s="516"/>
      <c r="F83" s="516"/>
      <c r="G83" s="516"/>
      <c r="H83" s="516"/>
      <c r="I83" s="516"/>
      <c r="J83" s="516"/>
      <c r="K83" s="516"/>
      <c r="L83" s="516"/>
      <c r="M83" s="516"/>
      <c r="N83" s="516"/>
      <c r="O83" s="516"/>
      <c r="P83" s="516"/>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516" t="s">
        <v>123</v>
      </c>
      <c r="C87" s="516"/>
      <c r="D87" s="516"/>
      <c r="E87" s="516"/>
      <c r="F87" s="516"/>
      <c r="G87" s="516"/>
      <c r="H87" s="516"/>
      <c r="I87" s="516"/>
      <c r="J87" s="516"/>
      <c r="K87" s="516"/>
      <c r="L87" s="516"/>
      <c r="M87" s="516"/>
      <c r="N87" s="516"/>
      <c r="O87" s="516"/>
      <c r="P87" s="516"/>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topLeftCell="A23"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800" t="s">
        <v>228</v>
      </c>
      <c r="C1" s="800"/>
      <c r="D1" s="800"/>
      <c r="E1" s="800"/>
      <c r="F1" s="800"/>
      <c r="G1" s="800"/>
      <c r="H1" s="800"/>
      <c r="I1" s="800"/>
      <c r="J1" s="800"/>
      <c r="K1" s="800"/>
      <c r="L1" s="800"/>
      <c r="M1" s="800"/>
      <c r="N1" s="800"/>
      <c r="O1" s="800"/>
      <c r="P1" s="80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8" t="s">
        <v>145</v>
      </c>
      <c r="C3" s="798"/>
      <c r="D3" s="798"/>
      <c r="E3" s="798"/>
      <c r="F3" s="798"/>
      <c r="G3" s="798"/>
      <c r="H3" s="798"/>
      <c r="I3" s="798"/>
      <c r="J3" s="798"/>
      <c r="K3" s="798"/>
      <c r="L3" s="798"/>
      <c r="M3" s="798"/>
      <c r="N3" s="798"/>
      <c r="O3" s="798"/>
      <c r="P3" s="798"/>
    </row>
    <row r="4" spans="2:16" x14ac:dyDescent="0.25">
      <c r="B4" s="180"/>
      <c r="C4" s="180"/>
      <c r="D4" s="180"/>
      <c r="E4" s="180"/>
      <c r="F4" s="180"/>
      <c r="G4" s="180"/>
      <c r="H4" s="180"/>
      <c r="I4" s="180"/>
      <c r="J4" s="180"/>
      <c r="K4" s="180"/>
      <c r="L4" s="180"/>
      <c r="M4" s="180"/>
      <c r="N4" s="180"/>
      <c r="O4" s="180"/>
      <c r="P4" s="180"/>
    </row>
    <row r="5" spans="2:16" ht="51.75" customHeight="1" x14ac:dyDescent="0.25">
      <c r="B5" s="516" t="s">
        <v>269</v>
      </c>
      <c r="C5" s="516"/>
      <c r="D5" s="516"/>
      <c r="E5" s="516"/>
      <c r="F5" s="516"/>
      <c r="G5" s="516"/>
      <c r="H5" s="516"/>
      <c r="I5" s="516"/>
      <c r="J5" s="516"/>
      <c r="K5" s="516"/>
      <c r="L5" s="516"/>
      <c r="M5" s="516"/>
      <c r="N5" s="516"/>
      <c r="O5" s="516"/>
      <c r="P5" s="516"/>
    </row>
    <row r="7" spans="2:16" x14ac:dyDescent="0.25">
      <c r="B7" s="516" t="s">
        <v>216</v>
      </c>
      <c r="C7" s="516"/>
      <c r="D7" s="516"/>
      <c r="E7" s="516"/>
      <c r="F7" s="516"/>
      <c r="G7" s="516"/>
      <c r="H7" s="516"/>
      <c r="I7" s="516"/>
      <c r="J7" s="516"/>
      <c r="K7" s="516"/>
      <c r="L7" s="516"/>
      <c r="M7" s="516"/>
      <c r="N7" s="516"/>
      <c r="O7" s="516"/>
      <c r="P7" s="516"/>
    </row>
    <row r="9" spans="2:16" ht="27" customHeight="1" x14ac:dyDescent="0.25">
      <c r="B9" s="516" t="s">
        <v>251</v>
      </c>
      <c r="C9" s="516"/>
      <c r="D9" s="516"/>
      <c r="E9" s="516"/>
      <c r="F9" s="516"/>
      <c r="G9" s="516"/>
      <c r="H9" s="516"/>
      <c r="I9" s="516"/>
      <c r="J9" s="516"/>
      <c r="K9" s="516"/>
      <c r="L9" s="516"/>
      <c r="M9" s="516"/>
      <c r="N9" s="516"/>
      <c r="O9" s="516"/>
      <c r="P9" s="516"/>
    </row>
    <row r="11" spans="2:16" ht="26.25" customHeight="1" x14ac:dyDescent="0.25">
      <c r="B11" s="516" t="s">
        <v>289</v>
      </c>
      <c r="C11" s="516"/>
      <c r="D11" s="516"/>
      <c r="E11" s="516"/>
      <c r="F11" s="516"/>
      <c r="G11" s="516"/>
      <c r="H11" s="516"/>
      <c r="I11" s="516"/>
      <c r="J11" s="516"/>
      <c r="K11" s="516"/>
      <c r="L11" s="516"/>
      <c r="M11" s="516"/>
      <c r="N11" s="516"/>
      <c r="O11" s="516"/>
      <c r="P11" s="516"/>
    </row>
    <row r="13" spans="2:16" ht="39.75" customHeight="1" x14ac:dyDescent="0.25">
      <c r="B13" s="804" t="s">
        <v>290</v>
      </c>
      <c r="C13" s="804"/>
      <c r="D13" s="804"/>
      <c r="E13" s="804"/>
      <c r="F13" s="804"/>
      <c r="G13" s="804"/>
      <c r="H13" s="804"/>
      <c r="I13" s="804"/>
      <c r="J13" s="804"/>
      <c r="K13" s="804"/>
      <c r="L13" s="804"/>
      <c r="M13" s="804"/>
      <c r="N13" s="804"/>
      <c r="O13" s="804"/>
      <c r="P13" s="804"/>
    </row>
    <row r="15" spans="2:16" ht="63.75" customHeight="1" x14ac:dyDescent="0.25">
      <c r="B15" s="516" t="s">
        <v>253</v>
      </c>
      <c r="C15" s="516"/>
      <c r="D15" s="516"/>
      <c r="E15" s="516"/>
      <c r="F15" s="516"/>
      <c r="G15" s="516"/>
      <c r="H15" s="516"/>
      <c r="I15" s="516"/>
      <c r="J15" s="516"/>
      <c r="K15" s="516"/>
      <c r="L15" s="516"/>
      <c r="M15" s="516"/>
      <c r="N15" s="516"/>
      <c r="O15" s="516"/>
      <c r="P15" s="516"/>
    </row>
    <row r="17" spans="2:16" ht="96.75" customHeight="1" x14ac:dyDescent="0.25">
      <c r="B17" s="516" t="s">
        <v>249</v>
      </c>
      <c r="C17" s="516"/>
      <c r="D17" s="516"/>
      <c r="E17" s="516"/>
      <c r="F17" s="516"/>
      <c r="G17" s="516"/>
      <c r="H17" s="516"/>
      <c r="I17" s="516"/>
      <c r="J17" s="516"/>
      <c r="K17" s="516"/>
      <c r="L17" s="516"/>
      <c r="M17" s="516"/>
      <c r="N17" s="516"/>
      <c r="O17" s="516"/>
      <c r="P17" s="516"/>
    </row>
    <row r="19" spans="2:16" ht="75" customHeight="1" x14ac:dyDescent="0.25">
      <c r="B19" s="516" t="s">
        <v>217</v>
      </c>
      <c r="C19" s="516"/>
      <c r="D19" s="516"/>
      <c r="E19" s="516"/>
      <c r="F19" s="516"/>
      <c r="G19" s="516"/>
      <c r="H19" s="516"/>
      <c r="I19" s="516"/>
      <c r="J19" s="516"/>
      <c r="K19" s="516"/>
      <c r="L19" s="516"/>
      <c r="M19" s="516"/>
      <c r="N19" s="516"/>
      <c r="O19" s="516"/>
      <c r="P19" s="516"/>
    </row>
    <row r="21" spans="2:16" ht="48" customHeight="1" x14ac:dyDescent="0.25">
      <c r="B21" s="516" t="s">
        <v>218</v>
      </c>
      <c r="C21" s="516"/>
      <c r="D21" s="516"/>
      <c r="E21" s="516"/>
      <c r="F21" s="516"/>
      <c r="G21" s="516"/>
      <c r="H21" s="516"/>
      <c r="I21" s="516"/>
      <c r="J21" s="516"/>
      <c r="K21" s="516"/>
      <c r="L21" s="516"/>
      <c r="M21" s="516"/>
      <c r="N21" s="516"/>
      <c r="O21" s="516"/>
      <c r="P21" s="516"/>
    </row>
    <row r="23" spans="2:16" x14ac:dyDescent="0.25">
      <c r="B23" s="516" t="s">
        <v>219</v>
      </c>
      <c r="C23" s="516"/>
      <c r="D23" s="516"/>
      <c r="E23" s="516"/>
      <c r="F23" s="516"/>
      <c r="G23" s="516"/>
      <c r="H23" s="516"/>
      <c r="I23" s="516"/>
      <c r="J23" s="516"/>
      <c r="K23" s="516"/>
      <c r="L23" s="516"/>
      <c r="M23" s="516"/>
      <c r="N23" s="516"/>
      <c r="O23" s="516"/>
      <c r="P23" s="516"/>
    </row>
    <row r="25" spans="2:16" ht="54.75" customHeight="1" x14ac:dyDescent="0.25">
      <c r="B25" s="516" t="s">
        <v>220</v>
      </c>
      <c r="C25" s="516"/>
      <c r="D25" s="516"/>
      <c r="E25" s="516"/>
      <c r="F25" s="516"/>
      <c r="G25" s="516"/>
      <c r="H25" s="516"/>
      <c r="I25" s="516"/>
      <c r="J25" s="516"/>
      <c r="K25" s="516"/>
      <c r="L25" s="516"/>
      <c r="M25" s="516"/>
      <c r="N25" s="516"/>
      <c r="O25" s="516"/>
      <c r="P25" s="516"/>
    </row>
    <row r="27" spans="2:16" ht="44.25" customHeight="1" x14ac:dyDescent="0.25">
      <c r="B27" s="516" t="s">
        <v>238</v>
      </c>
      <c r="C27" s="516"/>
      <c r="D27" s="516"/>
      <c r="E27" s="516"/>
      <c r="F27" s="516"/>
      <c r="G27" s="516"/>
      <c r="H27" s="516"/>
      <c r="I27" s="516"/>
      <c r="J27" s="516"/>
      <c r="K27" s="516"/>
      <c r="L27" s="516"/>
      <c r="M27" s="516"/>
      <c r="N27" s="516"/>
      <c r="O27" s="516"/>
      <c r="P27" s="516"/>
    </row>
    <row r="29" spans="2:16" x14ac:dyDescent="0.25">
      <c r="B29" s="802" t="s">
        <v>221</v>
      </c>
      <c r="C29" s="516"/>
      <c r="D29" s="516"/>
      <c r="E29" s="516"/>
      <c r="F29" s="516"/>
      <c r="G29" s="516"/>
      <c r="H29" s="516"/>
      <c r="I29" s="516"/>
      <c r="J29" s="516"/>
      <c r="K29" s="516"/>
      <c r="L29" s="516"/>
      <c r="M29" s="516"/>
      <c r="N29" s="516"/>
      <c r="O29" s="516"/>
      <c r="P29" s="516"/>
    </row>
    <row r="31" spans="2:16" x14ac:dyDescent="0.25">
      <c r="B31" s="802" t="s">
        <v>222</v>
      </c>
      <c r="C31" s="516"/>
      <c r="D31" s="516"/>
      <c r="E31" s="516"/>
      <c r="F31" s="516"/>
      <c r="G31" s="516"/>
      <c r="H31" s="516"/>
      <c r="I31" s="516"/>
      <c r="J31" s="516"/>
      <c r="K31" s="516"/>
      <c r="L31" s="516"/>
      <c r="M31" s="516"/>
      <c r="N31" s="516"/>
      <c r="O31" s="516"/>
      <c r="P31" s="516"/>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topLeftCell="A5" zoomScale="90" zoomScaleNormal="90" workbookViewId="0">
      <selection sqref="A1:F20"/>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72" t="str">
        <f>'Section A - ICJIA Funds'!A1:B1</f>
        <v xml:space="preserve">    STATE OF ILLINOIS </v>
      </c>
      <c r="B1" s="473"/>
      <c r="C1" s="472" t="str">
        <f>'Section A - ICJIA Funds'!C1:D1</f>
        <v>UNIFORM GRANT BUDGET TEMPLATE 
(updated by ICJIA)</v>
      </c>
      <c r="D1" s="473"/>
      <c r="E1" s="544" t="str">
        <f>'Section A - ICJIA Funds'!E1:F1</f>
        <v>AGENCY: Illinois Criminal Justice Information Authority</v>
      </c>
      <c r="F1" s="545"/>
      <c r="G1" s="153"/>
    </row>
    <row r="2" spans="1:12" ht="16.5" customHeight="1" thickTop="1" thickBot="1" x14ac:dyDescent="0.3">
      <c r="A2" s="546" t="str">
        <f>'Section A - ICJIA Funds'!A2:B2</f>
        <v xml:space="preserve">Implementing Agency Name: </v>
      </c>
      <c r="B2" s="547"/>
      <c r="C2" s="546" t="str">
        <f>'Section A - ICJIA Funds'!C2:D2</f>
        <v xml:space="preserve">DUNS#:  </v>
      </c>
      <c r="D2" s="547"/>
      <c r="E2" s="194" t="str">
        <f>'Section A - ICJIA Funds'!E2</f>
        <v>NOFO ID: 2117-1996</v>
      </c>
      <c r="F2" s="194" t="str">
        <f>'Section A - ICJIA Funds'!F2</f>
        <v xml:space="preserve">Grant #: </v>
      </c>
    </row>
    <row r="3" spans="1:12" ht="36" customHeight="1" thickTop="1" thickBot="1" x14ac:dyDescent="0.3">
      <c r="A3" s="542" t="str">
        <f>'Section A - ICJIA Funds'!A3:B3</f>
        <v>CFSA Number: 546-00-2117</v>
      </c>
      <c r="B3" s="543"/>
      <c r="C3" s="542" t="str">
        <f>'Section A - ICJIA Funds'!C3:D3</f>
        <v>CSFA Short Description: Community-Based Intervention and Prevention</v>
      </c>
      <c r="D3" s="543"/>
      <c r="E3" s="194" t="str">
        <f>'Section A - ICJIA Funds'!E3</f>
        <v>State Fiscal Year(s): SFY2022</v>
      </c>
      <c r="F3" s="194" t="str">
        <f>'Section A - ICJIA Funds'!F3</f>
        <v>Project Period:  January 1-June 30, 2022</v>
      </c>
    </row>
    <row r="4" spans="1:12" ht="41.25" customHeight="1" thickTop="1" thickBot="1" x14ac:dyDescent="0.3">
      <c r="A4" s="521" t="s">
        <v>225</v>
      </c>
      <c r="B4" s="522"/>
      <c r="C4" s="522"/>
      <c r="D4" s="522"/>
      <c r="E4" s="522"/>
      <c r="F4" s="523"/>
      <c r="J4" s="153"/>
    </row>
    <row r="5" spans="1:12" ht="22.5" customHeight="1" thickTop="1" thickBot="1" x14ac:dyDescent="0.3">
      <c r="A5" s="450" t="s">
        <v>200</v>
      </c>
      <c r="B5" s="451"/>
      <c r="C5" s="451"/>
      <c r="D5" s="451"/>
      <c r="E5" s="451"/>
      <c r="F5" s="452"/>
      <c r="J5" s="153"/>
    </row>
    <row r="6" spans="1:12" ht="16.5" thickTop="1" thickBot="1" x14ac:dyDescent="0.3">
      <c r="A6" s="532" t="s">
        <v>24</v>
      </c>
      <c r="B6" s="533"/>
      <c r="C6" s="149" t="s">
        <v>20</v>
      </c>
      <c r="D6" s="317" t="s">
        <v>21</v>
      </c>
      <c r="E6" s="317" t="s">
        <v>22</v>
      </c>
      <c r="F6" s="313" t="s">
        <v>1</v>
      </c>
    </row>
    <row r="7" spans="1:12" ht="31.5" customHeight="1" thickTop="1" x14ac:dyDescent="0.25">
      <c r="A7" s="530" t="s">
        <v>274</v>
      </c>
      <c r="B7" s="531"/>
      <c r="C7" s="309"/>
      <c r="D7" s="318"/>
      <c r="E7" s="318"/>
      <c r="F7" s="319"/>
    </row>
    <row r="8" spans="1:12" ht="15.75" customHeight="1" x14ac:dyDescent="0.25">
      <c r="A8" s="526" t="s">
        <v>27</v>
      </c>
      <c r="B8" s="527"/>
      <c r="C8" s="198"/>
      <c r="D8" s="292">
        <v>0</v>
      </c>
      <c r="E8" s="292">
        <v>0</v>
      </c>
      <c r="F8" s="293">
        <f>SUM(C8:E8)</f>
        <v>0</v>
      </c>
      <c r="H8" s="153"/>
      <c r="J8" s="153"/>
    </row>
    <row r="9" spans="1:12" ht="15.75" customHeight="1" x14ac:dyDescent="0.25">
      <c r="A9" s="526" t="s">
        <v>28</v>
      </c>
      <c r="B9" s="527"/>
      <c r="C9" s="198"/>
      <c r="D9" s="292">
        <v>0</v>
      </c>
      <c r="E9" s="292">
        <v>0</v>
      </c>
      <c r="F9" s="293">
        <f>SUM(C9:E9)</f>
        <v>0</v>
      </c>
      <c r="H9" s="153"/>
    </row>
    <row r="10" spans="1:12" ht="15.75" customHeight="1" x14ac:dyDescent="0.25">
      <c r="A10" s="528" t="s">
        <v>25</v>
      </c>
      <c r="B10" s="529"/>
      <c r="C10" s="198"/>
      <c r="D10" s="292">
        <v>0</v>
      </c>
      <c r="E10" s="292">
        <v>0</v>
      </c>
      <c r="F10" s="293">
        <f>SUM(C10:E10)</f>
        <v>0</v>
      </c>
      <c r="J10" s="153"/>
    </row>
    <row r="11" spans="1:12" ht="15.75" customHeight="1" thickBot="1" x14ac:dyDescent="0.3">
      <c r="A11" s="534" t="s">
        <v>95</v>
      </c>
      <c r="B11" s="535"/>
      <c r="C11" s="203">
        <f>SUM(C8:C10)</f>
        <v>0</v>
      </c>
      <c r="D11" s="292">
        <f t="shared" ref="D11:E11" si="0">SUM(D8:D10)</f>
        <v>0</v>
      </c>
      <c r="E11" s="292">
        <f t="shared" si="0"/>
        <v>0</v>
      </c>
      <c r="F11" s="293">
        <f>SUM(C11:E11)</f>
        <v>0</v>
      </c>
      <c r="J11" s="153"/>
    </row>
    <row r="12" spans="1:12" ht="10.5" customHeight="1" thickTop="1" x14ac:dyDescent="0.25">
      <c r="A12" s="536" t="s">
        <v>201</v>
      </c>
      <c r="B12" s="537"/>
      <c r="C12" s="537"/>
      <c r="D12" s="537"/>
      <c r="E12" s="537"/>
      <c r="F12" s="538"/>
      <c r="J12" s="153"/>
    </row>
    <row r="13" spans="1:12" ht="9" customHeight="1" thickBot="1" x14ac:dyDescent="0.3">
      <c r="A13" s="539"/>
      <c r="B13" s="540"/>
      <c r="C13" s="540"/>
      <c r="D13" s="540"/>
      <c r="E13" s="540"/>
      <c r="F13" s="541"/>
    </row>
    <row r="14" spans="1:12" ht="23.25" customHeight="1" thickTop="1" thickBot="1" x14ac:dyDescent="0.3">
      <c r="A14" s="463" t="s">
        <v>144</v>
      </c>
      <c r="B14" s="464"/>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59" t="s">
        <v>26</v>
      </c>
      <c r="B33" s="460"/>
      <c r="C33" s="201">
        <f>'Section C - Budget Summary '!F20</f>
        <v>0</v>
      </c>
      <c r="D33" s="298">
        <v>0</v>
      </c>
      <c r="E33" s="298">
        <v>0</v>
      </c>
      <c r="F33" s="314">
        <f>SUM(C33:E34)</f>
        <v>0</v>
      </c>
    </row>
    <row r="34" spans="1:6" ht="22.5" customHeight="1" thickTop="1" thickBot="1" x14ac:dyDescent="0.3">
      <c r="A34" s="524" t="s">
        <v>236</v>
      </c>
      <c r="B34" s="525"/>
      <c r="C34" s="202">
        <f>C33+C31</f>
        <v>0</v>
      </c>
      <c r="D34" s="315">
        <f t="shared" ref="D34:F34" si="2">D33+D31</f>
        <v>0</v>
      </c>
      <c r="E34" s="315">
        <f t="shared" si="2"/>
        <v>0</v>
      </c>
      <c r="F34" s="316">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F2" sqref="F2"/>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3" t="str">
        <f>'Section A - ICJIA Funds'!A1:B1</f>
        <v xml:space="preserve">    STATE OF ILLINOIS </v>
      </c>
      <c r="B1" s="554"/>
      <c r="C1" s="553" t="str">
        <f>'Section A - ICJIA Funds'!C1:D1</f>
        <v>UNIFORM GRANT BUDGET TEMPLATE 
(updated by ICJIA)</v>
      </c>
      <c r="D1" s="557"/>
      <c r="E1" s="554"/>
      <c r="F1" s="555" t="str">
        <f>'Section A - ICJIA Funds'!E1</f>
        <v>AGENCY: Illinois Criminal Justice Information Authority</v>
      </c>
      <c r="G1" s="558"/>
      <c r="H1" s="556"/>
    </row>
    <row r="2" spans="1:11" ht="16.5" customHeight="1" thickTop="1" thickBot="1" x14ac:dyDescent="0.3">
      <c r="A2" s="555" t="str">
        <f>'Section A - ICJIA Funds'!A2:B2</f>
        <v xml:space="preserve">Implementing Agency Name: </v>
      </c>
      <c r="B2" s="556"/>
      <c r="C2" s="555" t="str">
        <f>'Section A - ICJIA Funds'!C2:D2</f>
        <v xml:space="preserve">DUNS#:  </v>
      </c>
      <c r="D2" s="558"/>
      <c r="E2" s="556"/>
      <c r="F2" s="177" t="str">
        <f>'Section A - ICJIA Funds'!E2</f>
        <v>NOFO ID: 2117-1996</v>
      </c>
      <c r="G2" s="561" t="str">
        <f>'Section A - ICJIA Funds'!F2</f>
        <v xml:space="preserve">Grant #: </v>
      </c>
      <c r="H2" s="562"/>
    </row>
    <row r="3" spans="1:11" ht="48" customHeight="1" thickTop="1" thickBot="1" x14ac:dyDescent="0.3">
      <c r="A3" s="549" t="str">
        <f>'Section A - ICJIA Funds'!A3:B3</f>
        <v>CFSA Number: 546-00-2117</v>
      </c>
      <c r="B3" s="551"/>
      <c r="C3" s="549" t="str">
        <f>'Section A - ICJIA Funds'!C3:D3</f>
        <v>CSFA Short Description: Community-Based Intervention and Prevention</v>
      </c>
      <c r="D3" s="550"/>
      <c r="E3" s="551"/>
      <c r="F3" s="177" t="str">
        <f>'Section A - ICJIA Funds'!E3</f>
        <v>State Fiscal Year(s): SFY2022</v>
      </c>
      <c r="G3" s="561" t="str">
        <f>'Section A - ICJIA Funds'!F3</f>
        <v>Project Period:  January 1-June 30, 2022</v>
      </c>
      <c r="H3" s="562"/>
    </row>
    <row r="4" spans="1:11" ht="15.75" thickTop="1" x14ac:dyDescent="0.25"/>
    <row r="5" spans="1:11" ht="25.5" customHeight="1" x14ac:dyDescent="0.25">
      <c r="A5" s="559" t="s">
        <v>226</v>
      </c>
      <c r="B5" s="560"/>
      <c r="C5" s="560"/>
      <c r="D5" s="560"/>
      <c r="E5" s="560"/>
      <c r="F5" s="560"/>
      <c r="G5" s="560"/>
      <c r="H5" s="560"/>
    </row>
    <row r="6" spans="1:11" ht="26.25" customHeight="1" x14ac:dyDescent="0.25">
      <c r="A6" s="189" t="s">
        <v>142</v>
      </c>
      <c r="B6" s="102"/>
    </row>
    <row r="7" spans="1:11" ht="28.5" customHeight="1" x14ac:dyDescent="0.25">
      <c r="A7" s="552" t="s">
        <v>196</v>
      </c>
      <c r="B7" s="552"/>
      <c r="C7" s="552"/>
      <c r="D7" s="552"/>
      <c r="E7" s="552"/>
      <c r="F7" s="552"/>
      <c r="G7" s="552"/>
      <c r="H7" s="552"/>
      <c r="I7" s="130"/>
      <c r="J7" s="130"/>
      <c r="K7" s="130"/>
    </row>
    <row r="8" spans="1:11" s="364" customFormat="1" x14ac:dyDescent="0.25">
      <c r="A8" s="565" t="s">
        <v>291</v>
      </c>
      <c r="B8" s="565"/>
      <c r="C8" s="565"/>
      <c r="D8" s="565"/>
      <c r="E8" s="565"/>
      <c r="F8" s="565"/>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66" t="s">
        <v>275</v>
      </c>
      <c r="B11" s="566"/>
      <c r="C11" s="341"/>
      <c r="D11" s="341"/>
      <c r="E11" s="563" t="s">
        <v>293</v>
      </c>
      <c r="F11" s="563"/>
      <c r="G11" s="372"/>
      <c r="H11" s="563" t="s">
        <v>301</v>
      </c>
      <c r="I11" s="563"/>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66" t="s">
        <v>275</v>
      </c>
      <c r="B14" s="566"/>
      <c r="C14" s="341"/>
      <c r="D14" s="341"/>
      <c r="E14" s="563" t="s">
        <v>293</v>
      </c>
      <c r="F14" s="563"/>
      <c r="G14" s="372"/>
      <c r="H14" s="563" t="s">
        <v>301</v>
      </c>
      <c r="I14" s="563"/>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66" t="s">
        <v>275</v>
      </c>
      <c r="B17" s="566"/>
      <c r="C17" s="341"/>
      <c r="D17" s="341"/>
      <c r="E17" s="563" t="s">
        <v>293</v>
      </c>
      <c r="F17" s="563"/>
      <c r="G17" s="372"/>
      <c r="H17" s="563" t="s">
        <v>301</v>
      </c>
      <c r="I17" s="563"/>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66" t="s">
        <v>275</v>
      </c>
      <c r="B20" s="566"/>
      <c r="C20" s="341"/>
      <c r="D20" s="341"/>
      <c r="E20" s="563" t="s">
        <v>293</v>
      </c>
      <c r="F20" s="563"/>
      <c r="G20" s="372"/>
      <c r="H20" s="563" t="s">
        <v>301</v>
      </c>
      <c r="I20" s="563"/>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66" t="s">
        <v>275</v>
      </c>
      <c r="B24" s="566"/>
      <c r="C24" s="343"/>
      <c r="D24" s="343"/>
      <c r="E24" s="563" t="s">
        <v>293</v>
      </c>
      <c r="F24" s="563"/>
      <c r="G24" s="372"/>
      <c r="H24" s="564" t="s">
        <v>293</v>
      </c>
      <c r="I24" s="564"/>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48" t="s">
        <v>150</v>
      </c>
      <c r="B27" s="548"/>
      <c r="C27" s="548"/>
      <c r="D27" s="548"/>
      <c r="E27" s="548"/>
      <c r="F27" s="548"/>
      <c r="G27" s="548"/>
      <c r="H27" s="548"/>
      <c r="I27" s="548"/>
      <c r="J27" s="548"/>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67"/>
      <c r="B1" s="567"/>
      <c r="C1" s="567"/>
      <c r="D1" s="567"/>
      <c r="E1" s="567"/>
      <c r="F1" s="567"/>
      <c r="G1" s="567"/>
    </row>
    <row r="2" spans="1:7" x14ac:dyDescent="0.25">
      <c r="A2" s="568"/>
      <c r="B2" s="568"/>
      <c r="C2" s="568"/>
      <c r="D2" s="568"/>
      <c r="E2" s="568"/>
      <c r="F2" s="568"/>
      <c r="G2" s="56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topLeftCell="A13" zoomScaleNormal="100" workbookViewId="0">
      <selection activeCell="B15" sqref="B15:Q15"/>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75" t="s">
        <v>235</v>
      </c>
      <c r="C2" s="575"/>
      <c r="D2" s="575"/>
      <c r="E2" s="575"/>
      <c r="F2" s="575"/>
      <c r="G2" s="575"/>
      <c r="H2" s="575"/>
      <c r="I2" s="575"/>
      <c r="J2" s="575"/>
      <c r="K2" s="575"/>
      <c r="L2" s="575"/>
      <c r="M2" s="575"/>
      <c r="N2" s="575"/>
      <c r="O2" s="575"/>
      <c r="P2" s="575"/>
      <c r="Q2" s="575"/>
    </row>
    <row r="3" spans="2:17" ht="49.5" customHeight="1" x14ac:dyDescent="0.2">
      <c r="B3" s="576" t="s">
        <v>296</v>
      </c>
      <c r="C3" s="576"/>
      <c r="D3" s="576"/>
      <c r="E3" s="576"/>
      <c r="F3" s="576"/>
      <c r="G3" s="576"/>
      <c r="H3" s="576"/>
      <c r="I3" s="576"/>
      <c r="J3" s="576"/>
      <c r="K3" s="576"/>
      <c r="L3" s="576"/>
      <c r="M3" s="576"/>
      <c r="N3" s="576"/>
      <c r="O3" s="576"/>
      <c r="P3" s="576"/>
      <c r="Q3" s="576"/>
    </row>
    <row r="4" spans="2:17" x14ac:dyDescent="0.2">
      <c r="B4" s="577"/>
      <c r="C4" s="577"/>
      <c r="D4" s="577"/>
      <c r="E4" s="577"/>
      <c r="F4" s="577"/>
      <c r="G4" s="577"/>
      <c r="H4" s="577"/>
      <c r="I4" s="577"/>
      <c r="J4" s="577"/>
      <c r="K4" s="577"/>
      <c r="L4" s="577"/>
      <c r="M4" s="577"/>
      <c r="N4" s="577"/>
      <c r="O4" s="577"/>
      <c r="P4" s="577"/>
      <c r="Q4" s="577"/>
    </row>
    <row r="5" spans="2:17" ht="12.75" x14ac:dyDescent="0.2">
      <c r="B5" s="578" t="s">
        <v>276</v>
      </c>
      <c r="C5" s="579"/>
      <c r="D5" s="579"/>
      <c r="E5" s="579"/>
      <c r="F5" s="580"/>
      <c r="G5" s="581"/>
      <c r="H5" s="582"/>
      <c r="I5" s="582"/>
      <c r="J5" s="582"/>
      <c r="K5" s="582"/>
      <c r="L5" s="582"/>
      <c r="M5" s="582"/>
      <c r="N5" s="582"/>
      <c r="O5" s="582"/>
      <c r="P5" s="582"/>
      <c r="Q5" s="583"/>
    </row>
    <row r="6" spans="2:17" ht="15" customHeight="1" x14ac:dyDescent="0.2">
      <c r="B6" s="569" t="s">
        <v>277</v>
      </c>
      <c r="C6" s="570"/>
      <c r="D6" s="570"/>
      <c r="E6" s="570"/>
      <c r="F6" s="571"/>
      <c r="G6" s="572"/>
      <c r="H6" s="573"/>
      <c r="I6" s="573"/>
      <c r="J6" s="573"/>
      <c r="K6" s="573"/>
      <c r="L6" s="573"/>
      <c r="M6" s="573"/>
      <c r="N6" s="573"/>
      <c r="O6" s="573"/>
      <c r="P6" s="573"/>
      <c r="Q6" s="574"/>
    </row>
    <row r="7" spans="2:17" ht="15" customHeight="1" x14ac:dyDescent="0.2">
      <c r="B7" s="569" t="s">
        <v>278</v>
      </c>
      <c r="C7" s="584"/>
      <c r="D7" s="584"/>
      <c r="E7" s="584"/>
      <c r="F7" s="584"/>
      <c r="G7" s="572"/>
      <c r="H7" s="573"/>
      <c r="I7" s="573"/>
      <c r="J7" s="573"/>
      <c r="K7" s="573"/>
      <c r="L7" s="573"/>
      <c r="M7" s="573"/>
      <c r="N7" s="573"/>
      <c r="O7" s="573"/>
      <c r="P7" s="573"/>
      <c r="Q7" s="574"/>
    </row>
    <row r="8" spans="2:17" ht="15" customHeight="1" x14ac:dyDescent="0.2">
      <c r="B8" s="585" t="s">
        <v>279</v>
      </c>
      <c r="C8" s="570"/>
      <c r="D8" s="570"/>
      <c r="E8" s="570"/>
      <c r="F8" s="570"/>
      <c r="G8" s="572"/>
      <c r="H8" s="573"/>
      <c r="I8" s="573"/>
      <c r="J8" s="573"/>
      <c r="K8" s="573"/>
      <c r="L8" s="573"/>
      <c r="M8" s="573"/>
      <c r="N8" s="573"/>
      <c r="O8" s="573"/>
      <c r="P8" s="573"/>
      <c r="Q8" s="574"/>
    </row>
    <row r="9" spans="2:17" ht="15" customHeight="1" x14ac:dyDescent="0.2">
      <c r="B9" s="347" t="s">
        <v>96</v>
      </c>
      <c r="C9" s="651"/>
      <c r="D9" s="652"/>
      <c r="E9" s="652"/>
      <c r="F9" s="652"/>
      <c r="G9" s="653"/>
      <c r="H9" s="586" t="s">
        <v>97</v>
      </c>
      <c r="I9" s="587"/>
      <c r="J9" s="344"/>
      <c r="K9" s="352" t="s">
        <v>280</v>
      </c>
      <c r="L9" s="345"/>
      <c r="M9" s="654" t="s">
        <v>98</v>
      </c>
      <c r="N9" s="655"/>
      <c r="O9" s="655"/>
      <c r="P9" s="346"/>
      <c r="Q9" s="348"/>
    </row>
    <row r="10" spans="2:17" ht="15" customHeight="1" x14ac:dyDescent="0.2">
      <c r="B10" s="588" t="s">
        <v>281</v>
      </c>
      <c r="C10" s="589"/>
      <c r="D10" s="589"/>
      <c r="E10" s="589"/>
      <c r="F10" s="589"/>
      <c r="G10" s="589"/>
      <c r="H10" s="589"/>
      <c r="I10" s="589"/>
      <c r="J10" s="589"/>
      <c r="K10" s="589"/>
      <c r="L10" s="589"/>
      <c r="M10" s="589"/>
      <c r="N10" s="589"/>
      <c r="O10" s="589"/>
      <c r="P10" s="589"/>
      <c r="Q10" s="590"/>
    </row>
    <row r="11" spans="2:17" ht="15" customHeight="1" x14ac:dyDescent="0.2">
      <c r="B11" s="347" t="s">
        <v>96</v>
      </c>
      <c r="C11" s="651"/>
      <c r="D11" s="652"/>
      <c r="E11" s="652"/>
      <c r="F11" s="652"/>
      <c r="G11" s="653"/>
      <c r="H11" s="586" t="s">
        <v>97</v>
      </c>
      <c r="I11" s="587"/>
      <c r="J11" s="344"/>
      <c r="K11" s="352" t="s">
        <v>280</v>
      </c>
      <c r="L11" s="345"/>
      <c r="M11" s="654" t="s">
        <v>98</v>
      </c>
      <c r="N11" s="655"/>
      <c r="O11" s="655"/>
      <c r="P11" s="346"/>
      <c r="Q11" s="348"/>
    </row>
    <row r="12" spans="2:17" ht="15" customHeight="1" x14ac:dyDescent="0.2">
      <c r="B12" s="591" t="str">
        <f>'Section A - ICJIA Funds'!F2</f>
        <v xml:space="preserve">Grant #: </v>
      </c>
      <c r="C12" s="592"/>
      <c r="D12" s="592"/>
      <c r="E12" s="593" t="s">
        <v>102</v>
      </c>
      <c r="F12" s="593"/>
      <c r="G12" s="593"/>
      <c r="H12" s="594">
        <f>'Section A - ICJIA Funds'!C7</f>
        <v>67009</v>
      </c>
      <c r="I12" s="594"/>
      <c r="J12" s="594"/>
      <c r="K12" s="592" t="str">
        <f>'Section A - ICJIA Funds'!F3</f>
        <v>Project Period:  January 1-June 30, 2022</v>
      </c>
      <c r="L12" s="592"/>
      <c r="M12" s="592"/>
      <c r="N12" s="592"/>
      <c r="O12" s="592"/>
      <c r="P12" s="592"/>
      <c r="Q12" s="595"/>
    </row>
    <row r="13" spans="2:17" ht="12.75" x14ac:dyDescent="0.2">
      <c r="B13" s="599" t="s">
        <v>282</v>
      </c>
      <c r="C13" s="600"/>
      <c r="D13" s="600"/>
      <c r="E13" s="600"/>
      <c r="F13" s="600"/>
      <c r="G13" s="600"/>
      <c r="H13" s="600"/>
      <c r="I13" s="600"/>
      <c r="J13" s="600"/>
      <c r="K13" s="600"/>
      <c r="L13" s="600"/>
      <c r="M13" s="600"/>
      <c r="N13" s="600"/>
      <c r="O13" s="600"/>
      <c r="P13" s="600"/>
      <c r="Q13" s="601"/>
    </row>
    <row r="14" spans="2:17" ht="12.75" x14ac:dyDescent="0.2">
      <c r="B14" s="602" t="str">
        <f>'Section A - ICJIA Funds'!C3</f>
        <v>CSFA Short Description: Community-Based Intervention and Prevention</v>
      </c>
      <c r="C14" s="603"/>
      <c r="D14" s="603"/>
      <c r="E14" s="603"/>
      <c r="F14" s="603"/>
      <c r="G14" s="603"/>
      <c r="H14" s="603"/>
      <c r="I14" s="603"/>
      <c r="J14" s="603"/>
      <c r="K14" s="603"/>
      <c r="L14" s="603"/>
      <c r="M14" s="603"/>
      <c r="N14" s="603"/>
      <c r="O14" s="603"/>
      <c r="P14" s="603"/>
      <c r="Q14" s="604"/>
    </row>
    <row r="15" spans="2:17" ht="24" customHeight="1" x14ac:dyDescent="0.2">
      <c r="B15" s="596" t="s">
        <v>283</v>
      </c>
      <c r="C15" s="597"/>
      <c r="D15" s="597"/>
      <c r="E15" s="597"/>
      <c r="F15" s="597"/>
      <c r="G15" s="597"/>
      <c r="H15" s="597"/>
      <c r="I15" s="597"/>
      <c r="J15" s="597"/>
      <c r="K15" s="597"/>
      <c r="L15" s="597"/>
      <c r="M15" s="597"/>
      <c r="N15" s="597"/>
      <c r="O15" s="597"/>
      <c r="P15" s="597"/>
      <c r="Q15" s="598"/>
    </row>
    <row r="16" spans="2:17" ht="54.75" customHeight="1" x14ac:dyDescent="0.2">
      <c r="B16" s="605" t="s">
        <v>284</v>
      </c>
      <c r="C16" s="606"/>
      <c r="D16" s="606"/>
      <c r="E16" s="606"/>
      <c r="F16" s="606"/>
      <c r="G16" s="606"/>
      <c r="H16" s="606"/>
      <c r="I16" s="606"/>
      <c r="J16" s="606"/>
      <c r="K16" s="606"/>
      <c r="L16" s="606"/>
      <c r="M16" s="606"/>
      <c r="N16" s="606"/>
      <c r="O16" s="606"/>
      <c r="P16" s="606"/>
      <c r="Q16" s="607"/>
    </row>
    <row r="17" spans="2:17" ht="12" customHeight="1" x14ac:dyDescent="0.2">
      <c r="B17" s="608" t="s">
        <v>285</v>
      </c>
      <c r="C17" s="609"/>
      <c r="D17" s="609"/>
      <c r="E17" s="609"/>
      <c r="F17" s="609"/>
      <c r="G17" s="609"/>
      <c r="H17" s="609"/>
      <c r="I17" s="609"/>
      <c r="J17" s="609"/>
      <c r="K17" s="609"/>
      <c r="L17" s="609"/>
      <c r="M17" s="609"/>
      <c r="N17" s="609"/>
      <c r="O17" s="609"/>
      <c r="P17" s="609"/>
      <c r="Q17" s="610"/>
    </row>
    <row r="18" spans="2:17" ht="3.75" customHeight="1" x14ac:dyDescent="0.2">
      <c r="B18" s="611"/>
      <c r="C18" s="612"/>
      <c r="D18" s="612"/>
      <c r="E18" s="612"/>
      <c r="F18" s="612"/>
      <c r="G18" s="612"/>
      <c r="H18" s="612"/>
      <c r="I18" s="612"/>
      <c r="J18" s="612"/>
      <c r="K18" s="612"/>
      <c r="L18" s="612"/>
      <c r="M18" s="612"/>
      <c r="N18" s="612"/>
      <c r="O18" s="612"/>
      <c r="P18" s="612"/>
      <c r="Q18" s="613"/>
    </row>
    <row r="19" spans="2:17" ht="12.75" customHeight="1" x14ac:dyDescent="0.2">
      <c r="B19" s="614" t="s">
        <v>185</v>
      </c>
      <c r="C19" s="615"/>
      <c r="D19" s="615"/>
      <c r="E19" s="615"/>
      <c r="F19" s="615"/>
      <c r="G19" s="615"/>
      <c r="H19" s="615"/>
      <c r="I19" s="615"/>
      <c r="J19" s="615"/>
      <c r="K19" s="615"/>
      <c r="L19" s="615"/>
      <c r="M19" s="615"/>
      <c r="N19" s="615"/>
      <c r="O19" s="615"/>
      <c r="P19" s="615"/>
      <c r="Q19" s="616"/>
    </row>
    <row r="20" spans="2:17" ht="27.75" customHeight="1" x14ac:dyDescent="0.2">
      <c r="B20" s="617" t="s">
        <v>286</v>
      </c>
      <c r="C20" s="618"/>
      <c r="D20" s="618"/>
      <c r="E20" s="618"/>
      <c r="F20" s="618"/>
      <c r="G20" s="618"/>
      <c r="H20" s="618"/>
      <c r="I20" s="618"/>
      <c r="J20" s="618"/>
      <c r="K20" s="618"/>
      <c r="L20" s="618"/>
      <c r="M20" s="618"/>
      <c r="N20" s="618"/>
      <c r="O20" s="618"/>
      <c r="P20" s="618"/>
      <c r="Q20" s="619"/>
    </row>
    <row r="21" spans="2:17" ht="27.75" customHeight="1" x14ac:dyDescent="0.2">
      <c r="B21" s="620"/>
      <c r="C21" s="621"/>
      <c r="D21" s="621"/>
      <c r="E21" s="621"/>
      <c r="F21" s="621"/>
      <c r="G21" s="621"/>
      <c r="H21" s="621"/>
      <c r="I21" s="621"/>
      <c r="J21" s="621"/>
      <c r="K21" s="621"/>
      <c r="L21" s="621"/>
      <c r="M21" s="621"/>
      <c r="N21" s="621"/>
      <c r="O21" s="621"/>
      <c r="P21" s="621"/>
      <c r="Q21" s="622"/>
    </row>
    <row r="22" spans="2:17" ht="12" customHeight="1" x14ac:dyDescent="0.2">
      <c r="B22" s="608" t="s">
        <v>287</v>
      </c>
      <c r="C22" s="609"/>
      <c r="D22" s="609"/>
      <c r="E22" s="609"/>
      <c r="F22" s="609"/>
      <c r="G22" s="609"/>
      <c r="H22" s="609"/>
      <c r="I22" s="609"/>
      <c r="J22" s="609"/>
      <c r="K22" s="609"/>
      <c r="L22" s="609"/>
      <c r="M22" s="609"/>
      <c r="N22" s="609"/>
      <c r="O22" s="609"/>
      <c r="P22" s="609"/>
      <c r="Q22" s="610"/>
    </row>
    <row r="23" spans="2:17" ht="4.5" customHeight="1" x14ac:dyDescent="0.2">
      <c r="B23" s="623"/>
      <c r="C23" s="624"/>
      <c r="D23" s="624"/>
      <c r="E23" s="624"/>
      <c r="F23" s="624"/>
      <c r="G23" s="624"/>
      <c r="H23" s="624"/>
      <c r="I23" s="624"/>
      <c r="J23" s="624"/>
      <c r="K23" s="624"/>
      <c r="L23" s="624"/>
      <c r="M23" s="624"/>
      <c r="N23" s="624"/>
      <c r="O23" s="624"/>
      <c r="P23" s="624"/>
      <c r="Q23" s="625"/>
    </row>
    <row r="24" spans="2:17" ht="12.75" customHeight="1" x14ac:dyDescent="0.2">
      <c r="B24" s="614" t="s">
        <v>186</v>
      </c>
      <c r="C24" s="615"/>
      <c r="D24" s="615"/>
      <c r="E24" s="615"/>
      <c r="F24" s="615"/>
      <c r="G24" s="615"/>
      <c r="H24" s="615"/>
      <c r="I24" s="615"/>
      <c r="J24" s="615"/>
      <c r="K24" s="615"/>
      <c r="L24" s="615"/>
      <c r="M24" s="615"/>
      <c r="N24" s="615"/>
      <c r="O24" s="615"/>
      <c r="P24" s="615"/>
      <c r="Q24" s="616"/>
    </row>
    <row r="25" spans="2:17" ht="14.25" customHeight="1" x14ac:dyDescent="0.2">
      <c r="B25" s="596" t="s">
        <v>99</v>
      </c>
      <c r="C25" s="597"/>
      <c r="D25" s="597"/>
      <c r="E25" s="597"/>
      <c r="F25" s="597"/>
      <c r="G25" s="597"/>
      <c r="H25" s="597"/>
      <c r="I25" s="597"/>
      <c r="J25" s="597"/>
      <c r="K25" s="597"/>
      <c r="L25" s="597"/>
      <c r="M25" s="597"/>
      <c r="N25" s="597"/>
      <c r="O25" s="597"/>
      <c r="P25" s="597"/>
      <c r="Q25" s="598"/>
    </row>
    <row r="26" spans="2:17" ht="12" customHeight="1" x14ac:dyDescent="0.2">
      <c r="B26" s="626" t="s">
        <v>100</v>
      </c>
      <c r="C26" s="627"/>
      <c r="D26" s="628"/>
      <c r="E26" s="629"/>
      <c r="F26" s="629"/>
      <c r="G26" s="629"/>
      <c r="H26" s="629"/>
      <c r="I26" s="629"/>
      <c r="J26" s="629"/>
      <c r="K26" s="630"/>
      <c r="L26" s="349" t="s">
        <v>101</v>
      </c>
      <c r="M26" s="631"/>
      <c r="N26" s="632"/>
      <c r="O26" s="633"/>
      <c r="P26" s="634"/>
      <c r="Q26" s="635"/>
    </row>
    <row r="27" spans="2:17" ht="12.75" customHeight="1" x14ac:dyDescent="0.2">
      <c r="B27" s="636" t="s">
        <v>100</v>
      </c>
      <c r="C27" s="637"/>
      <c r="D27" s="628"/>
      <c r="E27" s="629"/>
      <c r="F27" s="629"/>
      <c r="G27" s="629"/>
      <c r="H27" s="629"/>
      <c r="I27" s="629"/>
      <c r="J27" s="629"/>
      <c r="K27" s="630"/>
      <c r="L27" s="350" t="s">
        <v>101</v>
      </c>
      <c r="M27" s="631"/>
      <c r="N27" s="632"/>
      <c r="O27" s="638"/>
      <c r="P27" s="639"/>
      <c r="Q27" s="640"/>
    </row>
    <row r="28" spans="2:17" ht="12.75" customHeight="1" x14ac:dyDescent="0.2">
      <c r="B28" s="636" t="s">
        <v>100</v>
      </c>
      <c r="C28" s="637"/>
      <c r="D28" s="628"/>
      <c r="E28" s="629"/>
      <c r="F28" s="629"/>
      <c r="G28" s="629"/>
      <c r="H28" s="629"/>
      <c r="I28" s="629"/>
      <c r="J28" s="629"/>
      <c r="K28" s="630"/>
      <c r="L28" s="350" t="s">
        <v>101</v>
      </c>
      <c r="M28" s="631"/>
      <c r="N28" s="632"/>
      <c r="O28" s="638"/>
      <c r="P28" s="639"/>
      <c r="Q28" s="640"/>
    </row>
    <row r="29" spans="2:17" ht="12.75" customHeight="1" x14ac:dyDescent="0.2">
      <c r="B29" s="636" t="s">
        <v>100</v>
      </c>
      <c r="C29" s="637"/>
      <c r="D29" s="628"/>
      <c r="E29" s="629"/>
      <c r="F29" s="629"/>
      <c r="G29" s="629"/>
      <c r="H29" s="629"/>
      <c r="I29" s="629"/>
      <c r="J29" s="629"/>
      <c r="K29" s="630"/>
      <c r="L29" s="350" t="s">
        <v>101</v>
      </c>
      <c r="M29" s="631"/>
      <c r="N29" s="632"/>
      <c r="O29" s="638"/>
      <c r="P29" s="639"/>
      <c r="Q29" s="640"/>
    </row>
    <row r="30" spans="2:17" ht="12.75" customHeight="1" x14ac:dyDescent="0.2">
      <c r="B30" s="641" t="s">
        <v>100</v>
      </c>
      <c r="C30" s="642"/>
      <c r="D30" s="643"/>
      <c r="E30" s="644"/>
      <c r="F30" s="644"/>
      <c r="G30" s="644"/>
      <c r="H30" s="644"/>
      <c r="I30" s="644"/>
      <c r="J30" s="644"/>
      <c r="K30" s="645"/>
      <c r="L30" s="351" t="s">
        <v>101</v>
      </c>
      <c r="M30" s="646"/>
      <c r="N30" s="647"/>
      <c r="O30" s="648"/>
      <c r="P30" s="649"/>
      <c r="Q30" s="650"/>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40"/>
  <sheetViews>
    <sheetView tabSelected="1" zoomScale="90" zoomScaleNormal="90" workbookViewId="0">
      <selection activeCell="B21" sqref="B21:J40"/>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9" t="s">
        <v>151</v>
      </c>
      <c r="C2" s="659"/>
      <c r="D2" s="659"/>
      <c r="E2" s="659"/>
      <c r="F2" s="659"/>
      <c r="G2" s="659"/>
      <c r="H2" s="659"/>
      <c r="I2" s="659"/>
      <c r="J2" s="659"/>
      <c r="K2" s="105"/>
    </row>
    <row r="3" spans="1:11" ht="90.75" customHeight="1" x14ac:dyDescent="0.25">
      <c r="A3" s="6"/>
      <c r="B3" s="660" t="s">
        <v>254</v>
      </c>
      <c r="C3" s="660"/>
      <c r="D3" s="660"/>
      <c r="E3" s="660"/>
      <c r="F3" s="660"/>
      <c r="G3" s="660"/>
      <c r="H3" s="660"/>
      <c r="I3" s="660"/>
      <c r="J3" s="660"/>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1" t="s">
        <v>31</v>
      </c>
      <c r="C6" s="663" t="s">
        <v>32</v>
      </c>
      <c r="D6" s="663" t="s">
        <v>30</v>
      </c>
      <c r="E6" s="663"/>
      <c r="F6" s="663"/>
      <c r="G6" s="665"/>
      <c r="H6" s="666" t="s">
        <v>187</v>
      </c>
      <c r="I6" s="668" t="s">
        <v>188</v>
      </c>
      <c r="J6" s="670" t="s">
        <v>176</v>
      </c>
      <c r="K6" s="14"/>
    </row>
    <row r="7" spans="1:11" ht="38.25" x14ac:dyDescent="0.25">
      <c r="A7" s="6"/>
      <c r="B7" s="662"/>
      <c r="C7" s="664"/>
      <c r="D7" s="182" t="s">
        <v>33</v>
      </c>
      <c r="E7" s="182" t="s">
        <v>179</v>
      </c>
      <c r="F7" s="181" t="s">
        <v>34</v>
      </c>
      <c r="G7" s="183" t="s">
        <v>252</v>
      </c>
      <c r="H7" s="667"/>
      <c r="I7" s="669"/>
      <c r="J7" s="671"/>
      <c r="K7" s="14"/>
    </row>
    <row r="8" spans="1:11" x14ac:dyDescent="0.25">
      <c r="A8" s="6"/>
      <c r="B8" s="425" t="s">
        <v>335</v>
      </c>
      <c r="C8" s="426" t="s">
        <v>336</v>
      </c>
      <c r="D8" s="221">
        <v>32000</v>
      </c>
      <c r="E8" s="222" t="s">
        <v>337</v>
      </c>
      <c r="F8" s="365">
        <v>1</v>
      </c>
      <c r="G8" s="427">
        <f>5/12</f>
        <v>0.41666666666666669</v>
      </c>
      <c r="H8" s="223">
        <v>13333</v>
      </c>
      <c r="I8" s="224">
        <v>0</v>
      </c>
      <c r="J8" s="195">
        <f t="shared" ref="J8:J17" si="0">ROUND(D8*F8*G8,0)</f>
        <v>13333</v>
      </c>
      <c r="K8" s="14"/>
    </row>
    <row r="9" spans="1:11" x14ac:dyDescent="0.25">
      <c r="A9" s="6"/>
      <c r="B9" s="428" t="s">
        <v>371</v>
      </c>
      <c r="C9" s="429" t="s">
        <v>338</v>
      </c>
      <c r="D9" s="226">
        <v>41000</v>
      </c>
      <c r="E9" s="227" t="s">
        <v>337</v>
      </c>
      <c r="F9" s="366">
        <v>1</v>
      </c>
      <c r="G9" s="430">
        <f>6/12</f>
        <v>0.5</v>
      </c>
      <c r="H9" s="228">
        <v>20500</v>
      </c>
      <c r="I9" s="211">
        <v>0</v>
      </c>
      <c r="J9" s="196">
        <f t="shared" si="0"/>
        <v>20500</v>
      </c>
      <c r="K9" s="14"/>
    </row>
    <row r="10" spans="1:11" x14ac:dyDescent="0.25">
      <c r="A10" s="6"/>
      <c r="B10" s="428" t="s">
        <v>372</v>
      </c>
      <c r="C10" s="429" t="s">
        <v>339</v>
      </c>
      <c r="D10" s="226">
        <v>53000</v>
      </c>
      <c r="E10" s="227" t="s">
        <v>337</v>
      </c>
      <c r="F10" s="366">
        <v>7.4999999999999997E-2</v>
      </c>
      <c r="G10" s="430">
        <v>0.5</v>
      </c>
      <c r="H10" s="228">
        <v>1988</v>
      </c>
      <c r="I10" s="211">
        <v>0</v>
      </c>
      <c r="J10" s="196">
        <f t="shared" si="0"/>
        <v>1988</v>
      </c>
      <c r="K10" s="14"/>
    </row>
    <row r="11" spans="1:11" x14ac:dyDescent="0.25">
      <c r="A11" s="6"/>
      <c r="B11" s="428" t="s">
        <v>335</v>
      </c>
      <c r="C11" s="429" t="s">
        <v>340</v>
      </c>
      <c r="D11" s="226">
        <v>24960</v>
      </c>
      <c r="E11" s="227" t="s">
        <v>337</v>
      </c>
      <c r="F11" s="366">
        <v>0.125</v>
      </c>
      <c r="G11" s="430">
        <v>0.5</v>
      </c>
      <c r="H11" s="228">
        <v>1560</v>
      </c>
      <c r="I11" s="211">
        <v>0</v>
      </c>
      <c r="J11" s="196">
        <f t="shared" si="0"/>
        <v>1560</v>
      </c>
      <c r="K11" s="14"/>
    </row>
    <row r="12" spans="1:11" x14ac:dyDescent="0.25">
      <c r="A12" s="6"/>
      <c r="B12" s="225"/>
      <c r="C12" s="289"/>
      <c r="D12" s="226"/>
      <c r="E12" s="227"/>
      <c r="F12" s="366"/>
      <c r="G12" s="353"/>
      <c r="H12" s="228"/>
      <c r="I12" s="211"/>
      <c r="J12" s="196">
        <f t="shared" si="0"/>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8" t="s">
        <v>177</v>
      </c>
      <c r="C18" s="658"/>
      <c r="D18" s="658"/>
      <c r="E18" s="658"/>
      <c r="F18" s="658"/>
      <c r="G18" s="658"/>
      <c r="H18" s="267">
        <f>ROUND(SUM(H8:H17),0)</f>
        <v>37381</v>
      </c>
      <c r="I18" s="267">
        <f>ROUND(SUM(I8:I17),0)</f>
        <v>0</v>
      </c>
      <c r="J18" s="267">
        <f>SUM(J8:J17)</f>
        <v>37381</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6" t="s">
        <v>373</v>
      </c>
      <c r="C21" s="657"/>
      <c r="D21" s="657"/>
      <c r="E21" s="657"/>
      <c r="F21" s="657"/>
      <c r="G21" s="657"/>
      <c r="H21" s="657"/>
      <c r="I21" s="657"/>
      <c r="J21" s="657"/>
      <c r="K21" s="6"/>
    </row>
    <row r="22" spans="1:11" x14ac:dyDescent="0.25">
      <c r="A22" s="6"/>
      <c r="B22" s="657"/>
      <c r="C22" s="657"/>
      <c r="D22" s="657"/>
      <c r="E22" s="657"/>
      <c r="F22" s="657"/>
      <c r="G22" s="657"/>
      <c r="H22" s="657"/>
      <c r="I22" s="657"/>
      <c r="J22" s="657"/>
      <c r="K22" s="6"/>
    </row>
    <row r="23" spans="1:11" x14ac:dyDescent="0.25">
      <c r="A23" s="6"/>
      <c r="B23" s="657"/>
      <c r="C23" s="657"/>
      <c r="D23" s="657"/>
      <c r="E23" s="657"/>
      <c r="F23" s="657"/>
      <c r="G23" s="657"/>
      <c r="H23" s="657"/>
      <c r="I23" s="657"/>
      <c r="J23" s="657"/>
      <c r="K23" s="6"/>
    </row>
    <row r="24" spans="1:11" x14ac:dyDescent="0.25">
      <c r="A24" s="6"/>
      <c r="B24" s="657"/>
      <c r="C24" s="657"/>
      <c r="D24" s="657"/>
      <c r="E24" s="657"/>
      <c r="F24" s="657"/>
      <c r="G24" s="657"/>
      <c r="H24" s="657"/>
      <c r="I24" s="657"/>
      <c r="J24" s="657"/>
      <c r="K24" s="6"/>
    </row>
    <row r="25" spans="1:11" x14ac:dyDescent="0.25">
      <c r="A25" s="6"/>
      <c r="B25" s="657"/>
      <c r="C25" s="657"/>
      <c r="D25" s="657"/>
      <c r="E25" s="657"/>
      <c r="F25" s="657"/>
      <c r="G25" s="657"/>
      <c r="H25" s="657"/>
      <c r="I25" s="657"/>
      <c r="J25" s="657"/>
      <c r="K25" s="6"/>
    </row>
    <row r="26" spans="1:11" x14ac:dyDescent="0.25">
      <c r="A26" s="6"/>
      <c r="B26" s="657"/>
      <c r="C26" s="657"/>
      <c r="D26" s="657"/>
      <c r="E26" s="657"/>
      <c r="F26" s="657"/>
      <c r="G26" s="657"/>
      <c r="H26" s="657"/>
      <c r="I26" s="657"/>
      <c r="J26" s="657"/>
      <c r="K26" s="6"/>
    </row>
    <row r="27" spans="1:11" x14ac:dyDescent="0.25">
      <c r="B27" s="657"/>
      <c r="C27" s="657"/>
      <c r="D27" s="657"/>
      <c r="E27" s="657"/>
      <c r="F27" s="657"/>
      <c r="G27" s="657"/>
      <c r="H27" s="657"/>
      <c r="I27" s="657"/>
      <c r="J27" s="657"/>
      <c r="K27" s="6"/>
    </row>
    <row r="28" spans="1:11" x14ac:dyDescent="0.25">
      <c r="B28" s="657"/>
      <c r="C28" s="657"/>
      <c r="D28" s="657"/>
      <c r="E28" s="657"/>
      <c r="F28" s="657"/>
      <c r="G28" s="657"/>
      <c r="H28" s="657"/>
      <c r="I28" s="657"/>
      <c r="J28" s="657"/>
    </row>
    <row r="29" spans="1:11" x14ac:dyDescent="0.25">
      <c r="B29" s="657"/>
      <c r="C29" s="657"/>
      <c r="D29" s="657"/>
      <c r="E29" s="657"/>
      <c r="F29" s="657"/>
      <c r="G29" s="657"/>
      <c r="H29" s="657"/>
      <c r="I29" s="657"/>
      <c r="J29" s="657"/>
    </row>
    <row r="30" spans="1:11" x14ac:dyDescent="0.25">
      <c r="B30" s="657"/>
      <c r="C30" s="657"/>
      <c r="D30" s="657"/>
      <c r="E30" s="657"/>
      <c r="F30" s="657"/>
      <c r="G30" s="657"/>
      <c r="H30" s="657"/>
      <c r="I30" s="657"/>
      <c r="J30" s="657"/>
    </row>
    <row r="31" spans="1:11" x14ac:dyDescent="0.25">
      <c r="B31" s="657"/>
      <c r="C31" s="657"/>
      <c r="D31" s="657"/>
      <c r="E31" s="657"/>
      <c r="F31" s="657"/>
      <c r="G31" s="657"/>
      <c r="H31" s="657"/>
      <c r="I31" s="657"/>
      <c r="J31" s="657"/>
    </row>
    <row r="32" spans="1:11" ht="12.75" customHeight="1" x14ac:dyDescent="0.25">
      <c r="B32" s="657"/>
      <c r="C32" s="657"/>
      <c r="D32" s="657"/>
      <c r="E32" s="657"/>
      <c r="F32" s="657"/>
      <c r="G32" s="657"/>
      <c r="H32" s="657"/>
      <c r="I32" s="657"/>
      <c r="J32" s="657"/>
    </row>
    <row r="33" spans="2:10" hidden="1" x14ac:dyDescent="0.25">
      <c r="B33" s="657"/>
      <c r="C33" s="657"/>
      <c r="D33" s="657"/>
      <c r="E33" s="657"/>
      <c r="F33" s="657"/>
      <c r="G33" s="657"/>
      <c r="H33" s="657"/>
      <c r="I33" s="657"/>
      <c r="J33" s="657"/>
    </row>
    <row r="34" spans="2:10" hidden="1" x14ac:dyDescent="0.25">
      <c r="B34" s="657"/>
      <c r="C34" s="657"/>
      <c r="D34" s="657"/>
      <c r="E34" s="657"/>
      <c r="F34" s="657"/>
      <c r="G34" s="657"/>
      <c r="H34" s="657"/>
      <c r="I34" s="657"/>
      <c r="J34" s="657"/>
    </row>
    <row r="35" spans="2:10" hidden="1" x14ac:dyDescent="0.25">
      <c r="B35" s="657"/>
      <c r="C35" s="657"/>
      <c r="D35" s="657"/>
      <c r="E35" s="657"/>
      <c r="F35" s="657"/>
      <c r="G35" s="657"/>
      <c r="H35" s="657"/>
      <c r="I35" s="657"/>
      <c r="J35" s="657"/>
    </row>
    <row r="36" spans="2:10" hidden="1" x14ac:dyDescent="0.25">
      <c r="B36" s="657"/>
      <c r="C36" s="657"/>
      <c r="D36" s="657"/>
      <c r="E36" s="657"/>
      <c r="F36" s="657"/>
      <c r="G36" s="657"/>
      <c r="H36" s="657"/>
      <c r="I36" s="657"/>
      <c r="J36" s="657"/>
    </row>
    <row r="37" spans="2:10" hidden="1" x14ac:dyDescent="0.25">
      <c r="B37" s="657"/>
      <c r="C37" s="657"/>
      <c r="D37" s="657"/>
      <c r="E37" s="657"/>
      <c r="F37" s="657"/>
      <c r="G37" s="657"/>
      <c r="H37" s="657"/>
      <c r="I37" s="657"/>
      <c r="J37" s="657"/>
    </row>
    <row r="38" spans="2:10" hidden="1" x14ac:dyDescent="0.25">
      <c r="B38" s="657"/>
      <c r="C38" s="657"/>
      <c r="D38" s="657"/>
      <c r="E38" s="657"/>
      <c r="F38" s="657"/>
      <c r="G38" s="657"/>
      <c r="H38" s="657"/>
      <c r="I38" s="657"/>
      <c r="J38" s="657"/>
    </row>
    <row r="39" spans="2:10" hidden="1" x14ac:dyDescent="0.25">
      <c r="B39" s="657"/>
      <c r="C39" s="657"/>
      <c r="D39" s="657"/>
      <c r="E39" s="657"/>
      <c r="F39" s="657"/>
      <c r="G39" s="657"/>
      <c r="H39" s="657"/>
      <c r="I39" s="657"/>
      <c r="J39" s="657"/>
    </row>
    <row r="40" spans="2:10" hidden="1" x14ac:dyDescent="0.25">
      <c r="B40" s="657"/>
      <c r="C40" s="657"/>
      <c r="D40" s="657"/>
      <c r="E40" s="657"/>
      <c r="F40" s="657"/>
      <c r="G40" s="657"/>
      <c r="H40" s="657"/>
      <c r="I40" s="657"/>
      <c r="J40" s="657"/>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zoomScale="112" zoomScaleNormal="112" workbookViewId="0">
      <selection activeCell="M9" sqref="M9"/>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9" t="s">
        <v>151</v>
      </c>
      <c r="C2" s="659"/>
      <c r="D2" s="659"/>
      <c r="E2" s="659"/>
      <c r="F2" s="659"/>
      <c r="G2" s="659"/>
      <c r="H2" s="659"/>
      <c r="I2" s="659"/>
      <c r="J2" s="659"/>
      <c r="K2" s="659"/>
      <c r="L2" s="659"/>
      <c r="M2" s="659"/>
      <c r="N2" s="659"/>
      <c r="O2" s="659"/>
      <c r="P2" s="6"/>
    </row>
    <row r="3" spans="1:16" ht="72" customHeight="1" x14ac:dyDescent="0.25">
      <c r="A3" s="6"/>
      <c r="B3" s="675" t="s">
        <v>295</v>
      </c>
      <c r="C3" s="675"/>
      <c r="D3" s="675"/>
      <c r="E3" s="675"/>
      <c r="F3" s="675"/>
      <c r="G3" s="675"/>
      <c r="H3" s="675"/>
      <c r="I3" s="675"/>
      <c r="J3" s="675"/>
      <c r="K3" s="675"/>
      <c r="L3" s="675"/>
      <c r="M3" s="675"/>
      <c r="N3" s="675"/>
      <c r="O3" s="675"/>
      <c r="P3" s="39"/>
    </row>
    <row r="4" spans="1:16" ht="32.25" customHeight="1" x14ac:dyDescent="0.25">
      <c r="A4" s="6"/>
      <c r="B4" s="694"/>
      <c r="C4" s="694"/>
      <c r="D4" s="694"/>
      <c r="E4" s="694"/>
      <c r="F4" s="694"/>
      <c r="G4" s="694"/>
      <c r="H4" s="694"/>
      <c r="I4" s="694"/>
      <c r="J4" s="694"/>
      <c r="K4" s="694"/>
      <c r="L4" s="694"/>
      <c r="M4" s="694"/>
      <c r="N4" s="694"/>
      <c r="O4" s="694"/>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6" t="s">
        <v>31</v>
      </c>
      <c r="C6" s="682" t="s">
        <v>40</v>
      </c>
      <c r="D6" s="683"/>
      <c r="E6" s="688" t="s">
        <v>233</v>
      </c>
      <c r="F6" s="689"/>
      <c r="G6" s="689"/>
      <c r="H6" s="689"/>
      <c r="I6" s="689"/>
      <c r="J6" s="689"/>
      <c r="K6" s="689"/>
      <c r="L6" s="690"/>
      <c r="M6" s="666" t="s">
        <v>187</v>
      </c>
      <c r="N6" s="668" t="s">
        <v>188</v>
      </c>
      <c r="O6" s="679" t="s">
        <v>176</v>
      </c>
      <c r="P6" s="39"/>
    </row>
    <row r="7" spans="1:16" s="185" customFormat="1" ht="33.75" customHeight="1" x14ac:dyDescent="0.25">
      <c r="A7" s="6"/>
      <c r="B7" s="677"/>
      <c r="C7" s="684"/>
      <c r="D7" s="685"/>
      <c r="E7" s="691" t="s">
        <v>231</v>
      </c>
      <c r="F7" s="190" t="s">
        <v>232</v>
      </c>
      <c r="G7" s="261" t="s">
        <v>341</v>
      </c>
      <c r="H7" s="261" t="s">
        <v>342</v>
      </c>
      <c r="I7" s="261" t="s">
        <v>343</v>
      </c>
      <c r="J7" s="261" t="s">
        <v>344</v>
      </c>
      <c r="K7" s="261" t="s">
        <v>244</v>
      </c>
      <c r="L7" s="261" t="s">
        <v>245</v>
      </c>
      <c r="M7" s="695"/>
      <c r="N7" s="697"/>
      <c r="O7" s="680"/>
      <c r="P7" s="39"/>
    </row>
    <row r="8" spans="1:16" x14ac:dyDescent="0.25">
      <c r="A8" s="6"/>
      <c r="B8" s="678"/>
      <c r="C8" s="686"/>
      <c r="D8" s="687"/>
      <c r="E8" s="692"/>
      <c r="F8" s="288">
        <v>7.6499999999999999E-2</v>
      </c>
      <c r="G8" s="260">
        <v>0.14199999999999999</v>
      </c>
      <c r="H8" s="260">
        <v>1.7000000000000001E-2</v>
      </c>
      <c r="I8" s="260">
        <v>2.3E-2</v>
      </c>
      <c r="J8" s="260">
        <v>4.1999999999999997E-3</v>
      </c>
      <c r="K8" s="260">
        <v>0</v>
      </c>
      <c r="L8" s="272"/>
      <c r="M8" s="696"/>
      <c r="N8" s="698"/>
      <c r="O8" s="681"/>
      <c r="P8" s="14"/>
    </row>
    <row r="9" spans="1:16" x14ac:dyDescent="0.25">
      <c r="A9" s="6"/>
      <c r="B9" s="270" t="str">
        <f>' Personnel'!B8</f>
        <v>Vacant</v>
      </c>
      <c r="C9" s="673" t="str">
        <f>' Personnel'!C8</f>
        <v xml:space="preserve">Youth Navigator / Case Manager </v>
      </c>
      <c r="D9" s="674"/>
      <c r="E9" s="204">
        <f>' Personnel'!J8</f>
        <v>13333</v>
      </c>
      <c r="F9" s="191">
        <f>$E9*F$8</f>
        <v>1019.9745</v>
      </c>
      <c r="G9" s="191">
        <f t="shared" ref="G9:K9" si="0">$E9*G$8</f>
        <v>1893.2859999999998</v>
      </c>
      <c r="H9" s="191">
        <f t="shared" si="0"/>
        <v>226.66100000000003</v>
      </c>
      <c r="I9" s="191">
        <f t="shared" si="0"/>
        <v>306.65899999999999</v>
      </c>
      <c r="J9" s="191">
        <f t="shared" si="0"/>
        <v>55.998599999999996</v>
      </c>
      <c r="K9" s="191">
        <f t="shared" si="0"/>
        <v>0</v>
      </c>
      <c r="L9" s="273"/>
      <c r="M9" s="210">
        <v>3503</v>
      </c>
      <c r="N9" s="211">
        <v>0</v>
      </c>
      <c r="O9" s="206">
        <f>ROUND(SUM(F9:L9),0)</f>
        <v>3503</v>
      </c>
      <c r="P9" s="14"/>
    </row>
    <row r="10" spans="1:16" x14ac:dyDescent="0.25">
      <c r="A10" s="6"/>
      <c r="B10" s="270" t="str">
        <f>' Personnel'!B9</f>
        <v>John Doe</v>
      </c>
      <c r="C10" s="673" t="str">
        <f>' Personnel'!C9</f>
        <v>Therapist</v>
      </c>
      <c r="D10" s="674"/>
      <c r="E10" s="204">
        <f>' Personnel'!J9</f>
        <v>20500</v>
      </c>
      <c r="F10" s="191">
        <f t="shared" ref="F10:K18" si="1">$E10*F$8</f>
        <v>1568.25</v>
      </c>
      <c r="G10" s="191">
        <f t="shared" si="1"/>
        <v>2910.9999999999995</v>
      </c>
      <c r="H10" s="191">
        <f t="shared" si="1"/>
        <v>348.5</v>
      </c>
      <c r="I10" s="191">
        <f t="shared" si="1"/>
        <v>471.5</v>
      </c>
      <c r="J10" s="191">
        <f t="shared" si="1"/>
        <v>86.1</v>
      </c>
      <c r="K10" s="191">
        <f t="shared" si="1"/>
        <v>0</v>
      </c>
      <c r="L10" s="273"/>
      <c r="M10" s="210">
        <v>5385</v>
      </c>
      <c r="N10" s="211">
        <v>0</v>
      </c>
      <c r="O10" s="206">
        <f t="shared" ref="O10:O18" si="2">ROUND(SUM(F10:L10),0)</f>
        <v>5385</v>
      </c>
      <c r="P10" s="14"/>
    </row>
    <row r="11" spans="1:16" x14ac:dyDescent="0.25">
      <c r="A11" s="6"/>
      <c r="B11" s="270" t="str">
        <f>' Personnel'!B10</f>
        <v>Jane Doe</v>
      </c>
      <c r="C11" s="673" t="str">
        <f>' Personnel'!C10</f>
        <v>Director of Youth Services</v>
      </c>
      <c r="D11" s="674"/>
      <c r="E11" s="204">
        <f>' Personnel'!J10</f>
        <v>1988</v>
      </c>
      <c r="F11" s="191">
        <f t="shared" si="1"/>
        <v>152.08199999999999</v>
      </c>
      <c r="G11" s="191">
        <f t="shared" si="1"/>
        <v>282.29599999999999</v>
      </c>
      <c r="H11" s="191">
        <f t="shared" si="1"/>
        <v>33.795999999999999</v>
      </c>
      <c r="I11" s="191">
        <f t="shared" si="1"/>
        <v>45.723999999999997</v>
      </c>
      <c r="J11" s="191">
        <f t="shared" si="1"/>
        <v>8.3495999999999988</v>
      </c>
      <c r="K11" s="191">
        <f t="shared" si="1"/>
        <v>0</v>
      </c>
      <c r="L11" s="273"/>
      <c r="M11" s="210">
        <v>522</v>
      </c>
      <c r="N11" s="211">
        <v>0</v>
      </c>
      <c r="O11" s="206">
        <f t="shared" si="2"/>
        <v>522</v>
      </c>
      <c r="P11" s="14"/>
    </row>
    <row r="12" spans="1:16" x14ac:dyDescent="0.25">
      <c r="A12" s="6"/>
      <c r="B12" s="270" t="str">
        <f>' Personnel'!B11</f>
        <v>Vacant</v>
      </c>
      <c r="C12" s="673" t="str">
        <f>' Personnel'!C11</f>
        <v>Administrative Assistant</v>
      </c>
      <c r="D12" s="674"/>
      <c r="E12" s="204">
        <f>' Personnel'!J11</f>
        <v>1560</v>
      </c>
      <c r="F12" s="191">
        <f t="shared" si="1"/>
        <v>119.34</v>
      </c>
      <c r="G12" s="191">
        <f t="shared" si="1"/>
        <v>221.51999999999998</v>
      </c>
      <c r="H12" s="191">
        <f t="shared" si="1"/>
        <v>26.520000000000003</v>
      </c>
      <c r="I12" s="191">
        <f t="shared" si="1"/>
        <v>35.880000000000003</v>
      </c>
      <c r="J12" s="191">
        <f t="shared" si="1"/>
        <v>6.5519999999999996</v>
      </c>
      <c r="K12" s="191">
        <f t="shared" si="1"/>
        <v>0</v>
      </c>
      <c r="L12" s="273"/>
      <c r="M12" s="210">
        <v>410</v>
      </c>
      <c r="N12" s="211">
        <v>0</v>
      </c>
      <c r="O12" s="206">
        <f t="shared" si="2"/>
        <v>410</v>
      </c>
      <c r="P12" s="14"/>
    </row>
    <row r="13" spans="1:16" x14ac:dyDescent="0.25">
      <c r="A13" s="6"/>
      <c r="B13" s="270">
        <f>' Personnel'!B12</f>
        <v>0</v>
      </c>
      <c r="C13" s="673">
        <f>' Personnel'!C12</f>
        <v>0</v>
      </c>
      <c r="D13" s="674"/>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73">
        <f>' Personnel'!C13</f>
        <v>0</v>
      </c>
      <c r="D14" s="674"/>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73">
        <f>' Personnel'!C14</f>
        <v>0</v>
      </c>
      <c r="D15" s="674"/>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73">
        <f>' Personnel'!C15</f>
        <v>0</v>
      </c>
      <c r="D16" s="674"/>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73">
        <f>' Personnel'!C16</f>
        <v>0</v>
      </c>
      <c r="D17" s="674"/>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9">
        <f>' Personnel'!C17</f>
        <v>0</v>
      </c>
      <c r="D18" s="700"/>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3"/>
      <c r="C19" s="693"/>
      <c r="D19" s="693"/>
      <c r="E19" s="693"/>
      <c r="F19" s="693"/>
      <c r="G19" s="693"/>
      <c r="H19" s="693"/>
      <c r="I19" s="693"/>
      <c r="J19" s="693"/>
      <c r="K19" s="693"/>
      <c r="L19" s="693"/>
      <c r="M19" s="208">
        <f>ROUND(SUM(M9:M18),0)</f>
        <v>9820</v>
      </c>
      <c r="N19" s="208">
        <f>ROUND(SUM(N9:N18),0)</f>
        <v>0</v>
      </c>
      <c r="O19" s="209">
        <f>SUM(O9:O18)</f>
        <v>9820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2" t="s">
        <v>345</v>
      </c>
      <c r="C23" s="657"/>
      <c r="D23" s="657"/>
      <c r="E23" s="657"/>
      <c r="F23" s="657"/>
      <c r="G23" s="657"/>
      <c r="H23" s="657"/>
      <c r="I23" s="657"/>
      <c r="J23" s="657"/>
      <c r="K23" s="657"/>
      <c r="L23" s="657"/>
      <c r="M23" s="657"/>
      <c r="N23" s="657"/>
      <c r="O23" s="657"/>
    </row>
    <row r="24" spans="1:16" x14ac:dyDescent="0.25">
      <c r="A24" s="6"/>
      <c r="B24" s="657"/>
      <c r="C24" s="657"/>
      <c r="D24" s="657"/>
      <c r="E24" s="657"/>
      <c r="F24" s="657"/>
      <c r="G24" s="657"/>
      <c r="H24" s="657"/>
      <c r="I24" s="657"/>
      <c r="J24" s="657"/>
      <c r="K24" s="657"/>
      <c r="L24" s="657"/>
      <c r="M24" s="657"/>
      <c r="N24" s="657"/>
      <c r="O24" s="657"/>
    </row>
    <row r="25" spans="1:16" x14ac:dyDescent="0.25">
      <c r="A25" s="6"/>
      <c r="B25" s="657"/>
      <c r="C25" s="657"/>
      <c r="D25" s="657"/>
      <c r="E25" s="657"/>
      <c r="F25" s="657"/>
      <c r="G25" s="657"/>
      <c r="H25" s="657"/>
      <c r="I25" s="657"/>
      <c r="J25" s="657"/>
      <c r="K25" s="657"/>
      <c r="L25" s="657"/>
      <c r="M25" s="657"/>
      <c r="N25" s="657"/>
      <c r="O25" s="657"/>
    </row>
    <row r="26" spans="1:16" x14ac:dyDescent="0.25">
      <c r="A26" s="6"/>
      <c r="B26" s="657"/>
      <c r="C26" s="657"/>
      <c r="D26" s="657"/>
      <c r="E26" s="657"/>
      <c r="F26" s="657"/>
      <c r="G26" s="657"/>
      <c r="H26" s="657"/>
      <c r="I26" s="657"/>
      <c r="J26" s="657"/>
      <c r="K26" s="657"/>
      <c r="L26" s="657"/>
      <c r="M26" s="657"/>
      <c r="N26" s="657"/>
      <c r="O26" s="657"/>
    </row>
    <row r="27" spans="1:16" x14ac:dyDescent="0.25">
      <c r="A27" s="6"/>
      <c r="B27" s="657"/>
      <c r="C27" s="657"/>
      <c r="D27" s="657"/>
      <c r="E27" s="657"/>
      <c r="F27" s="657"/>
      <c r="G27" s="657"/>
      <c r="H27" s="657"/>
      <c r="I27" s="657"/>
      <c r="J27" s="657"/>
      <c r="K27" s="657"/>
      <c r="L27" s="657"/>
      <c r="M27" s="657"/>
      <c r="N27" s="657"/>
      <c r="O27" s="657"/>
    </row>
    <row r="28" spans="1:16" x14ac:dyDescent="0.25">
      <c r="A28" s="6"/>
      <c r="B28" s="657"/>
      <c r="C28" s="657"/>
      <c r="D28" s="657"/>
      <c r="E28" s="657"/>
      <c r="F28" s="657"/>
      <c r="G28" s="657"/>
      <c r="H28" s="657"/>
      <c r="I28" s="657"/>
      <c r="J28" s="657"/>
      <c r="K28" s="657"/>
      <c r="L28" s="657"/>
      <c r="M28" s="657"/>
      <c r="N28" s="657"/>
      <c r="O28" s="657"/>
    </row>
    <row r="29" spans="1:16" x14ac:dyDescent="0.25">
      <c r="A29" s="6"/>
      <c r="B29" s="657"/>
      <c r="C29" s="657"/>
      <c r="D29" s="657"/>
      <c r="E29" s="657"/>
      <c r="F29" s="657"/>
      <c r="G29" s="657"/>
      <c r="H29" s="657"/>
      <c r="I29" s="657"/>
      <c r="J29" s="657"/>
      <c r="K29" s="657"/>
      <c r="L29" s="657"/>
      <c r="M29" s="657"/>
      <c r="N29" s="657"/>
      <c r="O29" s="657"/>
    </row>
    <row r="30" spans="1:16" x14ac:dyDescent="0.25">
      <c r="A30" s="6"/>
      <c r="B30" s="657"/>
      <c r="C30" s="657"/>
      <c r="D30" s="657"/>
      <c r="E30" s="657"/>
      <c r="F30" s="657"/>
      <c r="G30" s="657"/>
      <c r="H30" s="657"/>
      <c r="I30" s="657"/>
      <c r="J30" s="657"/>
      <c r="K30" s="657"/>
      <c r="L30" s="657"/>
      <c r="M30" s="657"/>
      <c r="N30" s="657"/>
      <c r="O30" s="657"/>
    </row>
    <row r="31" spans="1:16" x14ac:dyDescent="0.25">
      <c r="A31" s="6"/>
      <c r="B31" s="657"/>
      <c r="C31" s="657"/>
      <c r="D31" s="657"/>
      <c r="E31" s="657"/>
      <c r="F31" s="657"/>
      <c r="G31" s="657"/>
      <c r="H31" s="657"/>
      <c r="I31" s="657"/>
      <c r="J31" s="657"/>
      <c r="K31" s="657"/>
      <c r="L31" s="657"/>
      <c r="M31" s="657"/>
      <c r="N31" s="657"/>
      <c r="O31" s="657"/>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C12:D12"/>
    <mergeCell ref="C13:D13"/>
    <mergeCell ref="C14:D14"/>
    <mergeCell ref="C17:D17"/>
    <mergeCell ref="C15:D15"/>
    <mergeCell ref="C16:D16"/>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33"/>
  <sheetViews>
    <sheetView zoomScaleNormal="100" workbookViewId="0">
      <selection activeCell="L7" sqref="L7"/>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9" t="s">
        <v>151</v>
      </c>
      <c r="C2" s="659"/>
      <c r="D2" s="659"/>
      <c r="E2" s="659"/>
      <c r="F2" s="659"/>
      <c r="G2" s="659"/>
      <c r="H2" s="659"/>
      <c r="I2" s="659"/>
      <c r="J2" s="131"/>
      <c r="K2" s="131"/>
    </row>
    <row r="3" spans="2:13" ht="120.75" customHeight="1" x14ac:dyDescent="0.25">
      <c r="B3" s="675" t="s">
        <v>298</v>
      </c>
      <c r="C3" s="675"/>
      <c r="D3" s="675"/>
      <c r="E3" s="675"/>
      <c r="F3" s="675"/>
      <c r="G3" s="675"/>
      <c r="H3" s="675"/>
      <c r="I3" s="675"/>
      <c r="J3" s="675"/>
      <c r="K3" s="675"/>
      <c r="L3" s="675"/>
      <c r="M3" s="39"/>
    </row>
    <row r="4" spans="2:13" x14ac:dyDescent="0.25">
      <c r="C4" s="39"/>
      <c r="D4" s="39"/>
      <c r="E4" s="39"/>
      <c r="F4" s="39"/>
      <c r="G4" s="39"/>
      <c r="H4" s="39"/>
      <c r="I4" s="39"/>
      <c r="J4" s="39"/>
      <c r="K4" s="39"/>
      <c r="L4" s="137"/>
      <c r="M4" s="39"/>
    </row>
    <row r="5" spans="2:13" ht="15" customHeight="1" x14ac:dyDescent="0.25">
      <c r="B5" s="666" t="s">
        <v>208</v>
      </c>
      <c r="C5" s="682" t="s">
        <v>42</v>
      </c>
      <c r="D5" s="702" t="s">
        <v>30</v>
      </c>
      <c r="E5" s="702"/>
      <c r="F5" s="702"/>
      <c r="G5" s="702"/>
      <c r="H5" s="702"/>
      <c r="I5" s="703"/>
      <c r="J5" s="666" t="s">
        <v>187</v>
      </c>
      <c r="K5" s="668" t="s">
        <v>188</v>
      </c>
      <c r="L5" s="670" t="s">
        <v>176</v>
      </c>
      <c r="M5" s="39"/>
    </row>
    <row r="6" spans="2:13" x14ac:dyDescent="0.25">
      <c r="B6" s="696"/>
      <c r="C6" s="686"/>
      <c r="D6" s="144" t="s">
        <v>43</v>
      </c>
      <c r="E6" s="144" t="s">
        <v>44</v>
      </c>
      <c r="F6" s="144" t="s">
        <v>48</v>
      </c>
      <c r="G6" s="144" t="s">
        <v>51</v>
      </c>
      <c r="H6" s="144" t="s">
        <v>178</v>
      </c>
      <c r="I6" s="146" t="s">
        <v>47</v>
      </c>
      <c r="J6" s="696"/>
      <c r="K6" s="698"/>
      <c r="L6" s="701"/>
      <c r="M6" s="39"/>
    </row>
    <row r="7" spans="2:13" x14ac:dyDescent="0.25">
      <c r="B7" s="278" t="s">
        <v>346</v>
      </c>
      <c r="C7" s="281" t="s">
        <v>347</v>
      </c>
      <c r="D7" s="216" t="s">
        <v>349</v>
      </c>
      <c r="E7" s="431">
        <v>0.53500000000000003</v>
      </c>
      <c r="F7" s="432">
        <v>25</v>
      </c>
      <c r="G7" s="216" t="s">
        <v>348</v>
      </c>
      <c r="H7" s="216">
        <v>1</v>
      </c>
      <c r="I7" s="217">
        <v>130</v>
      </c>
      <c r="J7" s="236">
        <v>1739</v>
      </c>
      <c r="K7" s="237">
        <v>0</v>
      </c>
      <c r="L7" s="235">
        <f>ROUND(E7*F7*H7*I7,0)</f>
        <v>1739</v>
      </c>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5"/>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1739</v>
      </c>
      <c r="K18" s="381">
        <f>ROUND(SUM(K7:K17),0)</f>
        <v>0</v>
      </c>
      <c r="L18" s="381">
        <f>SUM(L6:L17)</f>
        <v>1739</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2" t="s">
        <v>374</v>
      </c>
      <c r="C21" s="657"/>
      <c r="D21" s="657"/>
      <c r="E21" s="657"/>
      <c r="F21" s="657"/>
      <c r="G21" s="657"/>
      <c r="H21" s="657"/>
      <c r="I21" s="657"/>
      <c r="J21" s="657"/>
      <c r="K21" s="657"/>
      <c r="L21" s="657"/>
    </row>
    <row r="22" spans="2:13" x14ac:dyDescent="0.25">
      <c r="B22" s="657"/>
      <c r="C22" s="657"/>
      <c r="D22" s="657"/>
      <c r="E22" s="657"/>
      <c r="F22" s="657"/>
      <c r="G22" s="657"/>
      <c r="H22" s="657"/>
      <c r="I22" s="657"/>
      <c r="J22" s="657"/>
      <c r="K22" s="657"/>
      <c r="L22" s="657"/>
    </row>
    <row r="23" spans="2:13" x14ac:dyDescent="0.25">
      <c r="B23" s="657"/>
      <c r="C23" s="657"/>
      <c r="D23" s="657"/>
      <c r="E23" s="657"/>
      <c r="F23" s="657"/>
      <c r="G23" s="657"/>
      <c r="H23" s="657"/>
      <c r="I23" s="657"/>
      <c r="J23" s="657"/>
      <c r="K23" s="657"/>
      <c r="L23" s="657"/>
    </row>
    <row r="24" spans="2:13" x14ac:dyDescent="0.25">
      <c r="B24" s="657"/>
      <c r="C24" s="657"/>
      <c r="D24" s="657"/>
      <c r="E24" s="657"/>
      <c r="F24" s="657"/>
      <c r="G24" s="657"/>
      <c r="H24" s="657"/>
      <c r="I24" s="657"/>
      <c r="J24" s="657"/>
      <c r="K24" s="657"/>
      <c r="L24" s="657"/>
    </row>
    <row r="25" spans="2:13" x14ac:dyDescent="0.25">
      <c r="B25" s="657"/>
      <c r="C25" s="657"/>
      <c r="D25" s="657"/>
      <c r="E25" s="657"/>
      <c r="F25" s="657"/>
      <c r="G25" s="657"/>
      <c r="H25" s="657"/>
      <c r="I25" s="657"/>
      <c r="J25" s="657"/>
      <c r="K25" s="657"/>
      <c r="L25" s="657"/>
    </row>
    <row r="26" spans="2:13" x14ac:dyDescent="0.25">
      <c r="B26" s="657"/>
      <c r="C26" s="657"/>
      <c r="D26" s="657"/>
      <c r="E26" s="657"/>
      <c r="F26" s="657"/>
      <c r="G26" s="657"/>
      <c r="H26" s="657"/>
      <c r="I26" s="657"/>
      <c r="J26" s="657"/>
      <c r="K26" s="657"/>
      <c r="L26" s="657"/>
    </row>
    <row r="27" spans="2:13" x14ac:dyDescent="0.25">
      <c r="B27" s="657"/>
      <c r="C27" s="657"/>
      <c r="D27" s="657"/>
      <c r="E27" s="657"/>
      <c r="F27" s="657"/>
      <c r="G27" s="657"/>
      <c r="H27" s="657"/>
      <c r="I27" s="657"/>
      <c r="J27" s="657"/>
      <c r="K27" s="657"/>
      <c r="L27" s="657"/>
    </row>
    <row r="28" spans="2:13" x14ac:dyDescent="0.25">
      <c r="B28" s="657"/>
      <c r="C28" s="657"/>
      <c r="D28" s="657"/>
      <c r="E28" s="657"/>
      <c r="F28" s="657"/>
      <c r="G28" s="657"/>
      <c r="H28" s="657"/>
      <c r="I28" s="657"/>
      <c r="J28" s="657"/>
      <c r="K28" s="657"/>
      <c r="L28" s="657"/>
    </row>
    <row r="29" spans="2:13" x14ac:dyDescent="0.25">
      <c r="B29" s="657"/>
      <c r="C29" s="657"/>
      <c r="D29" s="657"/>
      <c r="E29" s="657"/>
      <c r="F29" s="657"/>
      <c r="G29" s="657"/>
      <c r="H29" s="657"/>
      <c r="I29" s="657"/>
      <c r="J29" s="657"/>
      <c r="K29" s="657"/>
      <c r="L29" s="657"/>
    </row>
    <row r="30" spans="2:13" x14ac:dyDescent="0.25">
      <c r="B30" s="657"/>
      <c r="C30" s="657"/>
      <c r="D30" s="657"/>
      <c r="E30" s="657"/>
      <c r="F30" s="657"/>
      <c r="G30" s="657"/>
      <c r="H30" s="657"/>
      <c r="I30" s="657"/>
      <c r="J30" s="657"/>
      <c r="K30" s="657"/>
      <c r="L30" s="657"/>
    </row>
    <row r="31" spans="2:13" x14ac:dyDescent="0.25">
      <c r="B31" s="657"/>
      <c r="C31" s="657"/>
      <c r="D31" s="657"/>
      <c r="E31" s="657"/>
      <c r="F31" s="657"/>
      <c r="G31" s="657"/>
      <c r="H31" s="657"/>
      <c r="I31" s="657"/>
      <c r="J31" s="657"/>
      <c r="K31" s="657"/>
      <c r="L31" s="657"/>
    </row>
    <row r="32" spans="2:13" x14ac:dyDescent="0.25">
      <c r="B32" s="657"/>
      <c r="C32" s="657"/>
      <c r="D32" s="657"/>
      <c r="E32" s="657"/>
      <c r="F32" s="657"/>
      <c r="G32" s="657"/>
      <c r="H32" s="657"/>
      <c r="I32" s="657"/>
      <c r="J32" s="657"/>
      <c r="K32" s="657"/>
      <c r="L32" s="657"/>
    </row>
    <row r="33" spans="2:12" x14ac:dyDescent="0.25">
      <c r="B33" s="657"/>
      <c r="C33" s="657"/>
      <c r="D33" s="657"/>
      <c r="E33" s="657"/>
      <c r="F33" s="657"/>
      <c r="G33" s="657"/>
      <c r="H33" s="657"/>
      <c r="I33" s="657"/>
      <c r="J33" s="657"/>
      <c r="K33" s="657"/>
      <c r="L33" s="657"/>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2017-04-25T18:39:04Z</cp:lastPrinted>
  <dcterms:created xsi:type="dcterms:W3CDTF">2016-01-27T18:57:01Z</dcterms:created>
  <dcterms:modified xsi:type="dcterms:W3CDTF">2021-09-27T17:30:52Z</dcterms:modified>
</cp:coreProperties>
</file>